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VS 1 sestava" sheetId="1" r:id="rId1"/>
    <sheet name="VS 2 sestavy" sheetId="2" r:id="rId2"/>
    <sheet name="KP" sheetId="3" r:id="rId3"/>
    <sheet name="vs src" sheetId="4" r:id="rId4"/>
    <sheet name="kp src" sheetId="5" r:id="rId5"/>
    <sheet name="vs2 src" sheetId="6" r:id="rId6"/>
  </sheets>
  <definedNames/>
  <calcPr fullCalcOnLoad="1"/>
</workbook>
</file>

<file path=xl/sharedStrings.xml><?xml version="1.0" encoding="utf-8"?>
<sst xmlns="http://schemas.openxmlformats.org/spreadsheetml/2006/main" count="801" uniqueCount="254">
  <si>
    <t>TJ Sokol Jablonec SC</t>
  </si>
  <si>
    <t>Adéla Poláchová</t>
  </si>
  <si>
    <t>Adéla Čermáková</t>
  </si>
  <si>
    <t>Karolína Bechyňová</t>
  </si>
  <si>
    <t>Karolína Vostatková</t>
  </si>
  <si>
    <t>SC 80 Chomutov</t>
  </si>
  <si>
    <t>Kateřina Chlebečková</t>
  </si>
  <si>
    <t>III.VTp</t>
  </si>
  <si>
    <t>II.VTp</t>
  </si>
  <si>
    <t>Tereza Šimůnková</t>
  </si>
  <si>
    <t>Anužin Gambaatar</t>
  </si>
  <si>
    <t>Monika Charvátová</t>
  </si>
  <si>
    <t>Aneta Wottawová</t>
  </si>
  <si>
    <t>Klára Tilcerová</t>
  </si>
  <si>
    <t>Jacqueline Bernasová</t>
  </si>
  <si>
    <t>Tereza Žižková</t>
  </si>
  <si>
    <t>Aneta Čermáková</t>
  </si>
  <si>
    <t>Kateřina Juračková</t>
  </si>
  <si>
    <t>I.VTp + ženy</t>
  </si>
  <si>
    <t>I. Naděje nejmladší  B</t>
  </si>
  <si>
    <t>II. Naděje nejmladší 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</si>
  <si>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</si>
  <si>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</si>
  <si>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</si>
  <si>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</si>
  <si>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</si>
  <si>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</si>
  <si>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</si>
  <si>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</si>
  <si>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</si>
  <si>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</si>
  <si>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</si>
  <si>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</si>
  <si>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</si>
  <si>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</si>
  <si>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</si>
  <si>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</si>
  <si>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</si>
  <si>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</si>
  <si>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</si>
  <si>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BN</t>
  </si>
  <si>
    <t>Součet</t>
  </si>
  <si>
    <t>21.</t>
  </si>
  <si>
    <t>22.</t>
  </si>
  <si>
    <t>Obruč</t>
  </si>
  <si>
    <t>Libovolná</t>
  </si>
  <si>
    <t>Stuha</t>
  </si>
  <si>
    <t>Kužele</t>
  </si>
  <si>
    <t xml:space="preserve">Tereza Horáková </t>
  </si>
  <si>
    <t xml:space="preserve">Kateřina Klicmanová </t>
  </si>
  <si>
    <t xml:space="preserve">Natálie Metodijeva </t>
  </si>
  <si>
    <t xml:space="preserve">Tereza Kolenatá </t>
  </si>
  <si>
    <t xml:space="preserve">Diana Avtova </t>
  </si>
  <si>
    <t>Nicol Kašíková</t>
  </si>
  <si>
    <t>TJ  Slavia  Hradec  Králové</t>
  </si>
  <si>
    <t>Barbora Kafková</t>
  </si>
  <si>
    <t xml:space="preserve">IV. Naděje starší </t>
  </si>
  <si>
    <t>VII.  Dorostenky</t>
  </si>
  <si>
    <t>VI. Kadetky starší</t>
  </si>
  <si>
    <t>V. Kadetky mladší</t>
  </si>
  <si>
    <t>Vanda Vrbacká</t>
  </si>
  <si>
    <t xml:space="preserve">Serafima Sokolova </t>
  </si>
  <si>
    <t>Ideastav Chodov</t>
  </si>
  <si>
    <t xml:space="preserve">Johana Vondráková </t>
  </si>
  <si>
    <t xml:space="preserve">Lucie Straková </t>
  </si>
  <si>
    <t xml:space="preserve">Marie Krištofová </t>
  </si>
  <si>
    <t xml:space="preserve">Nikola Křepelková </t>
  </si>
  <si>
    <t xml:space="preserve">Tereza Saglová </t>
  </si>
  <si>
    <t xml:space="preserve">Victorie Matsakyanová </t>
  </si>
  <si>
    <t xml:space="preserve">Markéta Skálová </t>
  </si>
  <si>
    <t xml:space="preserve">Klára Zikmundová </t>
  </si>
  <si>
    <t>Natalia Chlustinová</t>
  </si>
  <si>
    <t>Veronika Hajná</t>
  </si>
  <si>
    <t>Sophie Heublein</t>
  </si>
  <si>
    <t>Karolína Smítková</t>
  </si>
  <si>
    <t xml:space="preserve">Klára Tamchynová </t>
  </si>
  <si>
    <t>TJ Slavia Karlovy Vary</t>
  </si>
  <si>
    <t xml:space="preserve">Dora Kavková </t>
  </si>
  <si>
    <t xml:space="preserve">Adéla Kocourová </t>
  </si>
  <si>
    <t xml:space="preserve">Karolína Syslová </t>
  </si>
  <si>
    <t xml:space="preserve">Kateřina Koucká </t>
  </si>
  <si>
    <t xml:space="preserve">Martina Paldusová </t>
  </si>
  <si>
    <t xml:space="preserve">Alice Koucká </t>
  </si>
  <si>
    <t xml:space="preserve">Koucká Viktorie </t>
  </si>
  <si>
    <t xml:space="preserve">Koudelková Markéta </t>
  </si>
  <si>
    <t xml:space="preserve">Málková Šárka </t>
  </si>
  <si>
    <t>22. ročník Ústeckého poháru</t>
  </si>
  <si>
    <t>Ústí nad Labem 15.4.2012</t>
  </si>
  <si>
    <t>Eliška Polláková</t>
  </si>
  <si>
    <t>Anna Kalendová</t>
  </si>
  <si>
    <t>Antonie Zelbová</t>
  </si>
  <si>
    <t>Ludmila Žlábková</t>
  </si>
  <si>
    <t>SK MG AJUR Hr.Králové</t>
  </si>
  <si>
    <t>Natálie Kadlečková</t>
  </si>
  <si>
    <t>Markéta Řeháková</t>
  </si>
  <si>
    <t>Anna Taichmanová</t>
  </si>
  <si>
    <t>Berenika Natálie Dlouhá</t>
  </si>
  <si>
    <t xml:space="preserve"> Linda Laláková </t>
  </si>
  <si>
    <t xml:space="preserve">RG Proactive Milevsko </t>
  </si>
  <si>
    <t xml:space="preserve">Natálie Křížová </t>
  </si>
  <si>
    <t xml:space="preserve">Karolína Kreisslová </t>
  </si>
  <si>
    <t xml:space="preserve">Adriana Havlíková </t>
  </si>
  <si>
    <t xml:space="preserve">Kristýna Souhradová </t>
  </si>
  <si>
    <t xml:space="preserve">Ludmila Korytová </t>
  </si>
  <si>
    <t>Martina Volnerová</t>
  </si>
  <si>
    <t>DDM Plzeň</t>
  </si>
  <si>
    <t>Slavia SK Rapid Plzeň</t>
  </si>
  <si>
    <t>Reiserová Anna</t>
  </si>
  <si>
    <t>Nováková Kateřina</t>
  </si>
  <si>
    <t>Haišmanová Martina</t>
  </si>
  <si>
    <t>Bendová Zuzana</t>
  </si>
  <si>
    <t>Natálie Lorenzová</t>
  </si>
  <si>
    <t>TJ Bohemians Praha</t>
  </si>
  <si>
    <t xml:space="preserve">Lenka Nováková </t>
  </si>
  <si>
    <t>SK MG Slovan Plzeň</t>
  </si>
  <si>
    <t xml:space="preserve">Marcela Slachová </t>
  </si>
  <si>
    <t xml:space="preserve">Veronika Nová </t>
  </si>
  <si>
    <t xml:space="preserve">Tereza Čermáková </t>
  </si>
  <si>
    <t>TJ Sokol Hodkovičky</t>
  </si>
  <si>
    <t xml:space="preserve">Tereza Zůnová </t>
  </si>
  <si>
    <t xml:space="preserve">Karolína Havlíková </t>
  </si>
  <si>
    <t>Vejnarová Johana</t>
  </si>
  <si>
    <t>Sokol Praha VII</t>
  </si>
  <si>
    <t>Borková Klára</t>
  </si>
  <si>
    <t xml:space="preserve">Mocná Juliána </t>
  </si>
  <si>
    <t xml:space="preserve">Škardová Sára </t>
  </si>
  <si>
    <t xml:space="preserve">Laura Jiříková </t>
  </si>
  <si>
    <t xml:space="preserve">Barbora Křemelová </t>
  </si>
  <si>
    <t xml:space="preserve">Kuncová Klára  </t>
  </si>
  <si>
    <t>TJ Sokol Plzeň IV</t>
  </si>
  <si>
    <t xml:space="preserve">Kcholová Viktorie       </t>
  </si>
  <si>
    <t xml:space="preserve">Nováková Darina        </t>
  </si>
  <si>
    <t xml:space="preserve">Praumová Karen        </t>
  </si>
  <si>
    <t xml:space="preserve">Zikmundová Anna      </t>
  </si>
  <si>
    <t>TJ Sokol Žižkov</t>
  </si>
  <si>
    <t>Barbora Hledíková</t>
  </si>
  <si>
    <t>Pavla Buřičová</t>
  </si>
  <si>
    <t>GSK Tábor</t>
  </si>
  <si>
    <t>Karolína Zítková</t>
  </si>
  <si>
    <t>Natálie Kučerová</t>
  </si>
  <si>
    <t>Tereza Ševčíková</t>
  </si>
  <si>
    <t xml:space="preserve">Veronika Vališová </t>
  </si>
  <si>
    <t>USK Ústí nad Labem</t>
  </si>
  <si>
    <t>Anna Ratzenbeková</t>
  </si>
  <si>
    <t>TJ VS Praha</t>
  </si>
  <si>
    <t xml:space="preserve">Kostohryzová Tereza </t>
  </si>
  <si>
    <t xml:space="preserve">Košíková Kateřina </t>
  </si>
  <si>
    <t xml:space="preserve">Minková Kateřina </t>
  </si>
  <si>
    <t xml:space="preserve">Stejskalová Linda </t>
  </si>
  <si>
    <t xml:space="preserve">Švestková Kristýna </t>
  </si>
  <si>
    <t xml:space="preserve">Tisoňová Lucie </t>
  </si>
  <si>
    <t xml:space="preserve">Vařeková Klára </t>
  </si>
  <si>
    <t>19.</t>
  </si>
  <si>
    <t>20.</t>
  </si>
  <si>
    <t xml:space="preserve">Mýtinová Jana </t>
  </si>
  <si>
    <t>GSK Ústí nad Labem</t>
  </si>
  <si>
    <t>Erika Nečasová</t>
  </si>
  <si>
    <t>Viktorie Strnadová</t>
  </si>
  <si>
    <t>Kristýna Elen Rezková</t>
  </si>
  <si>
    <t>Agáta Vokatá</t>
  </si>
  <si>
    <t>Sára Benetková</t>
  </si>
  <si>
    <t>Marie Silovská</t>
  </si>
  <si>
    <t>Barbora Minková</t>
  </si>
  <si>
    <t xml:space="preserve">Sabina Šťovíčková </t>
  </si>
  <si>
    <t>23.</t>
  </si>
  <si>
    <t>24.</t>
  </si>
  <si>
    <t>25.</t>
  </si>
  <si>
    <t>26.</t>
  </si>
  <si>
    <t>27.</t>
  </si>
  <si>
    <t>Lucie Toušová</t>
  </si>
  <si>
    <t>Anna Maršálková</t>
  </si>
  <si>
    <t>Natálie Charvátová</t>
  </si>
  <si>
    <t>TJ ZŠ Hostivař Praha</t>
  </si>
  <si>
    <t>ŠV</t>
  </si>
  <si>
    <t>Míč</t>
  </si>
  <si>
    <t>28.</t>
  </si>
  <si>
    <t>29.</t>
  </si>
  <si>
    <t>30.</t>
  </si>
  <si>
    <t>32.</t>
  </si>
  <si>
    <t>Kateřina Šímová</t>
  </si>
  <si>
    <t>Kateřina Savková</t>
  </si>
  <si>
    <t>Žofie Picková</t>
  </si>
  <si>
    <t xml:space="preserve">Sabina Krejčí </t>
  </si>
  <si>
    <t>Terezie Kubínová</t>
  </si>
  <si>
    <t>Nikol Fousková</t>
  </si>
  <si>
    <t>Kateřina Hanušová</t>
  </si>
  <si>
    <t>Veronika Hálová</t>
  </si>
  <si>
    <t>Markéta Kociánová</t>
  </si>
  <si>
    <t>Viktorie Láchová</t>
  </si>
  <si>
    <t>Nela Dupalová</t>
  </si>
  <si>
    <t>Valérie Savková</t>
  </si>
  <si>
    <t>Šárka Chovancová</t>
  </si>
  <si>
    <t>Anita Semerádová</t>
  </si>
  <si>
    <t>MG Rumburk</t>
  </si>
  <si>
    <t>Jana Rašínová</t>
  </si>
  <si>
    <t>Aneta Čížková</t>
  </si>
  <si>
    <t>Veronika Kozlerová</t>
  </si>
  <si>
    <t>Simona Bachmanová</t>
  </si>
  <si>
    <t>SK MG Baver Třebíč</t>
  </si>
  <si>
    <t>Adéla Relichová</t>
  </si>
  <si>
    <t>Tereza Palupčíková</t>
  </si>
  <si>
    <t>TJ Slavoj Bruntál</t>
  </si>
  <si>
    <t>Petra Pavelková</t>
  </si>
  <si>
    <t>Lucie Šidlová</t>
  </si>
  <si>
    <t>Martina Pavelková</t>
  </si>
  <si>
    <t xml:space="preserve">Barbora Moravcová </t>
  </si>
  <si>
    <t>Julie Nováková</t>
  </si>
  <si>
    <t>MIKA Chomutov</t>
  </si>
  <si>
    <t>Kateřina Slivková</t>
  </si>
  <si>
    <t>Andrea Viererblová</t>
  </si>
  <si>
    <t>Helena Macíková</t>
  </si>
  <si>
    <t>33.</t>
  </si>
  <si>
    <t>Nicole Koderová</t>
  </si>
  <si>
    <t>Kateřina Nováková</t>
  </si>
  <si>
    <t>Tereza Štolová</t>
  </si>
  <si>
    <t>Denisa Germeková</t>
  </si>
  <si>
    <t xml:space="preserve">Ywett Simotics </t>
  </si>
  <si>
    <t>TJ  Slavia  Hr. Králové</t>
  </si>
  <si>
    <t>TJ  Slavia  Hr.  Králové</t>
  </si>
  <si>
    <t>VS</t>
  </si>
  <si>
    <t xml:space="preserve">III.  Naděje mladší </t>
  </si>
  <si>
    <t>Pavla Kubeschová</t>
  </si>
  <si>
    <t>Šárka Berková</t>
  </si>
  <si>
    <t>Sabina Zavřelová</t>
  </si>
  <si>
    <t>Nela Pomahačová</t>
  </si>
  <si>
    <t>d1-1</t>
  </si>
  <si>
    <t>d1-2</t>
  </si>
  <si>
    <t>d2-1</t>
  </si>
  <si>
    <t>d2-2</t>
  </si>
  <si>
    <t>a1</t>
  </si>
  <si>
    <t>a2</t>
  </si>
  <si>
    <t>a3</t>
  </si>
  <si>
    <t>a4</t>
  </si>
  <si>
    <t>e1</t>
  </si>
  <si>
    <t>e2</t>
  </si>
  <si>
    <t>e3</t>
  </si>
  <si>
    <t>e4</t>
  </si>
  <si>
    <t>sr</t>
  </si>
  <si>
    <t>Karolína Fröhlichová</t>
  </si>
  <si>
    <t>Anželika Osipova</t>
  </si>
  <si>
    <t>d11</t>
  </si>
  <si>
    <t>d12</t>
  </si>
  <si>
    <t>d21</t>
  </si>
  <si>
    <t>d22</t>
  </si>
  <si>
    <t>14. - 15.</t>
  </si>
  <si>
    <t>Anastasiya Alexeva</t>
  </si>
  <si>
    <t>Monika Jarmarová</t>
  </si>
  <si>
    <t>Lucie Kubištová</t>
  </si>
  <si>
    <t>D</t>
  </si>
  <si>
    <t>A</t>
  </si>
  <si>
    <t>E</t>
  </si>
  <si>
    <t>Celková</t>
  </si>
  <si>
    <t>h</t>
  </si>
  <si>
    <t>Švihadlo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</si>
</sst>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6"/>
      <color indexed="10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sz val="16"/>
      <color rgb="FFFF00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1" tint="0.24995000660419464"/>
      </left>
      <right/>
      <top/>
      <bottom style="thin">
        <color theme="1" tint="0.24995000660419464"/>
      </bottom>
    </border>
    <border>
      <left/>
      <right/>
      <top/>
      <bottom style="thin">
        <color theme="1" tint="0.249950006604194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/>
      <right/>
      <top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8" fillId="0" borderId="0" xfId="0" applyFont="1" applyAlignment="1">
      <alignment/>
    </xf>
    <xf numFmtId="0" fontId="46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8" fillId="0" borderId="11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164" fontId="49" fillId="0" borderId="12" xfId="0" applyNumberFormat="1" applyFont="1" applyBorder="1" applyAlignment="1">
      <alignment/>
    </xf>
    <xf numFmtId="0" fontId="49" fillId="0" borderId="12" xfId="0" applyFont="1" applyBorder="1" applyAlignment="1">
      <alignment horizontal="right" indent="2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0" fontId="49" fillId="0" borderId="12" xfId="0" applyFont="1" applyBorder="1" applyAlignment="1">
      <alignment/>
    </xf>
    <xf numFmtId="0" fontId="49" fillId="0" borderId="12" xfId="0" applyFont="1" applyFill="1" applyBorder="1" applyAlignment="1">
      <alignment/>
    </xf>
    <xf numFmtId="2" fontId="49" fillId="0" borderId="12" xfId="0" applyNumberFormat="1" applyFont="1" applyBorder="1" applyAlignment="1">
      <alignment/>
    </xf>
    <xf numFmtId="0" fontId="49" fillId="0" borderId="12" xfId="0" applyFont="1" applyBorder="1" applyAlignment="1">
      <alignment horizontal="right" inden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vertical="top"/>
    </xf>
    <xf numFmtId="0" fontId="49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49" fillId="0" borderId="12" xfId="0" applyFont="1" applyFill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 horizontal="right" indent="2"/>
    </xf>
    <xf numFmtId="0" fontId="0" fillId="0" borderId="12" xfId="0" applyFont="1" applyBorder="1" applyAlignment="1">
      <alignment horizontal="right" indent="3"/>
    </xf>
    <xf numFmtId="164" fontId="0" fillId="0" borderId="12" xfId="0" applyNumberFormat="1" applyFont="1" applyBorder="1" applyAlignment="1">
      <alignment/>
    </xf>
    <xf numFmtId="0" fontId="4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1" fontId="0" fillId="0" borderId="12" xfId="0" applyNumberFormat="1" applyFont="1" applyBorder="1" applyAlignment="1">
      <alignment horizontal="right" inden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right" indent="1"/>
    </xf>
    <xf numFmtId="0" fontId="0" fillId="0" borderId="16" xfId="0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right" indent="1"/>
    </xf>
    <xf numFmtId="0" fontId="49" fillId="0" borderId="12" xfId="0" applyFont="1" applyBorder="1" applyAlignment="1">
      <alignment horizontal="right" indent="3"/>
    </xf>
    <xf numFmtId="164" fontId="0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fill>
        <patternFill>
          <bgColor theme="9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zoomScale="85" zoomScaleNormal="85" zoomScalePageLayoutView="0" workbookViewId="0" topLeftCell="A1">
      <selection activeCell="B4" sqref="A1:IV65536"/>
    </sheetView>
  </sheetViews>
  <sheetFormatPr defaultColWidth="9.140625" defaultRowHeight="15"/>
  <cols>
    <col min="1" max="1" width="5.28125" style="0" customWidth="1"/>
    <col min="3" max="3" width="18.57421875" style="0" customWidth="1"/>
    <col min="4" max="4" width="9.421875" style="0" customWidth="1"/>
    <col min="6" max="6" width="19.57421875" style="0" customWidth="1"/>
    <col min="7" max="9" width="7.00390625" style="0" bestFit="1" customWidth="1"/>
    <col min="10" max="11" width="12.7109375" style="0" customWidth="1"/>
    <col min="12" max="13" width="10.7109375" style="0" customWidth="1"/>
  </cols>
  <sheetData>
    <row r="1" spans="3:9" ht="21">
      <c r="C1" s="2"/>
      <c r="F1" s="3" t="s">
        <v>86</v>
      </c>
      <c r="G1" s="3"/>
      <c r="H1" s="3"/>
      <c r="I1" s="3"/>
    </row>
    <row r="2" spans="6:9" ht="21" customHeight="1">
      <c r="F2" s="5" t="s">
        <v>87</v>
      </c>
      <c r="G2" s="5"/>
      <c r="H2" s="5"/>
      <c r="I2" s="5"/>
    </row>
    <row r="3" ht="26.25" customHeight="1">
      <c r="D3" s="6"/>
    </row>
    <row r="4" spans="2:11" ht="18.75">
      <c r="B4" s="5" t="s">
        <v>19</v>
      </c>
      <c r="C4" s="9"/>
      <c r="D4" s="7"/>
      <c r="G4" s="12" t="s">
        <v>248</v>
      </c>
      <c r="H4" s="12" t="s">
        <v>249</v>
      </c>
      <c r="I4" s="12" t="s">
        <v>250</v>
      </c>
      <c r="J4" s="12" t="s">
        <v>40</v>
      </c>
      <c r="K4" s="12" t="s">
        <v>21</v>
      </c>
    </row>
    <row r="5" spans="1:11" ht="18" customHeight="1">
      <c r="A5" s="43" t="str">
        <f>'vs src'!A3</f>
        <v>1.</v>
      </c>
      <c r="B5" s="44" t="str">
        <f>'vs src'!B3</f>
        <v>Diana Avtova </v>
      </c>
      <c r="C5" s="44"/>
      <c r="D5" s="43">
        <f>'vs src'!C3</f>
        <v>2004</v>
      </c>
      <c r="E5" s="44" t="str">
        <f>'vs src'!D3</f>
        <v>TJ ZŠ Hostivař Praha</v>
      </c>
      <c r="F5" s="44"/>
      <c r="G5" s="45">
        <f>'vs src'!Q3</f>
        <v>0.9750000000000001</v>
      </c>
      <c r="H5" s="45">
        <f>'vs src'!R3</f>
        <v>6.1499999999999995</v>
      </c>
      <c r="I5" s="45">
        <f>'vs src'!S3</f>
        <v>6.9</v>
      </c>
      <c r="J5" s="45">
        <f>'vs src'!U3</f>
        <v>14.025</v>
      </c>
      <c r="K5" s="46" t="s">
        <v>22</v>
      </c>
    </row>
    <row r="6" spans="1:11" ht="18" customHeight="1">
      <c r="A6" s="43" t="str">
        <f>'vs src'!A12</f>
        <v>11.</v>
      </c>
      <c r="B6" s="44" t="str">
        <f>'vs src'!B12</f>
        <v>Nela Pomahačová</v>
      </c>
      <c r="C6" s="44"/>
      <c r="D6" s="43">
        <f>'vs src'!C12</f>
        <v>2004</v>
      </c>
      <c r="E6" s="44" t="str">
        <f>'vs src'!D12</f>
        <v>TJ Sokol Žižkov</v>
      </c>
      <c r="F6" s="44"/>
      <c r="G6" s="45">
        <f>'vs src'!Q12</f>
        <v>0.525</v>
      </c>
      <c r="H6" s="45">
        <f>'vs src'!R12</f>
        <v>6.1</v>
      </c>
      <c r="I6" s="45">
        <f>'vs src'!S12</f>
        <v>7.250000000000002</v>
      </c>
      <c r="J6" s="45">
        <f>'vs src'!U12</f>
        <v>13.875000000000002</v>
      </c>
      <c r="K6" s="46" t="s">
        <v>23</v>
      </c>
    </row>
    <row r="7" spans="1:11" ht="18" customHeight="1">
      <c r="A7" s="47" t="str">
        <f>'vs src'!A21</f>
        <v>21.</v>
      </c>
      <c r="B7" s="44" t="str">
        <f>'vs src'!B21</f>
        <v>Borková Klára</v>
      </c>
      <c r="C7" s="44"/>
      <c r="D7" s="43">
        <f>'vs src'!C21</f>
        <v>2004</v>
      </c>
      <c r="E7" s="44" t="str">
        <f>'vs src'!D21</f>
        <v>Sokol Praha VII</v>
      </c>
      <c r="F7" s="44"/>
      <c r="G7" s="45">
        <f>'vs src'!Q21</f>
        <v>0.55</v>
      </c>
      <c r="H7" s="45">
        <f>'vs src'!R21</f>
        <v>5.7</v>
      </c>
      <c r="I7" s="45">
        <f>'vs src'!S21</f>
        <v>6.9</v>
      </c>
      <c r="J7" s="45">
        <f>'vs src'!U21</f>
        <v>13.15</v>
      </c>
      <c r="K7" s="46" t="s">
        <v>24</v>
      </c>
    </row>
    <row r="8" spans="1:11" ht="18" customHeight="1">
      <c r="A8" s="43" t="str">
        <f>'vs src'!A11</f>
        <v>10.</v>
      </c>
      <c r="B8" s="44" t="str">
        <f>'vs src'!B11</f>
        <v>Sabina Šťovíčková </v>
      </c>
      <c r="C8" s="44"/>
      <c r="D8" s="43">
        <f>'vs src'!C11</f>
        <v>2004</v>
      </c>
      <c r="E8" s="44" t="str">
        <f>'vs src'!D11</f>
        <v>TJ Sokol Jablonec SC</v>
      </c>
      <c r="F8" s="44"/>
      <c r="G8" s="45">
        <f>'vs src'!Q11</f>
        <v>0.6000000000000001</v>
      </c>
      <c r="H8" s="45">
        <f>'vs src'!R11</f>
        <v>5.65</v>
      </c>
      <c r="I8" s="45">
        <f>'vs src'!S11</f>
        <v>6.8</v>
      </c>
      <c r="J8" s="45">
        <f>'vs src'!U11</f>
        <v>13.05</v>
      </c>
      <c r="K8" s="46" t="s">
        <v>25</v>
      </c>
    </row>
    <row r="9" spans="1:11" ht="18" customHeight="1">
      <c r="A9" s="43" t="str">
        <f>'vs src'!A18</f>
        <v>17.</v>
      </c>
      <c r="B9" s="44" t="str">
        <f>'vs src'!B18</f>
        <v>Natálie Charvátová</v>
      </c>
      <c r="C9" s="44"/>
      <c r="D9" s="43">
        <f>'vs src'!C18</f>
        <v>2004</v>
      </c>
      <c r="E9" s="44" t="str">
        <f>'vs src'!D18</f>
        <v>GSK Ústí nad Labem</v>
      </c>
      <c r="F9" s="44"/>
      <c r="G9" s="45">
        <f>'vs src'!Q18</f>
        <v>0.6</v>
      </c>
      <c r="H9" s="45">
        <f>'vs src'!R18</f>
        <v>5.65</v>
      </c>
      <c r="I9" s="45">
        <f>'vs src'!S18</f>
        <v>6.75</v>
      </c>
      <c r="J9" s="45">
        <f>'vs src'!U18</f>
        <v>13</v>
      </c>
      <c r="K9" s="46" t="s">
        <v>26</v>
      </c>
    </row>
    <row r="10" spans="1:11" ht="18" customHeight="1">
      <c r="A10" s="43" t="str">
        <f>'vs src'!A7</f>
        <v>6.</v>
      </c>
      <c r="B10" s="48" t="str">
        <f>'vs src'!B7</f>
        <v>Anna Maršálková</v>
      </c>
      <c r="C10" s="44"/>
      <c r="D10" s="47">
        <f>'vs src'!C7</f>
        <v>2004</v>
      </c>
      <c r="E10" s="44" t="str">
        <f>'vs src'!D7</f>
        <v>GSK Ústí nad Labem</v>
      </c>
      <c r="F10" s="44"/>
      <c r="G10" s="45">
        <f>'vs src'!Q7</f>
        <v>0.725</v>
      </c>
      <c r="H10" s="45">
        <f>'vs src'!R7</f>
        <v>5.45</v>
      </c>
      <c r="I10" s="45">
        <f>'vs src'!S7</f>
        <v>6.800000000000001</v>
      </c>
      <c r="J10" s="45">
        <f>'vs src'!U7</f>
        <v>12.975000000000001</v>
      </c>
      <c r="K10" s="46" t="s">
        <v>27</v>
      </c>
    </row>
    <row r="11" spans="1:11" ht="18" customHeight="1">
      <c r="A11" s="43" t="str">
        <f>'vs src'!A9</f>
        <v>8.</v>
      </c>
      <c r="B11" s="44" t="str">
        <f>'vs src'!B9</f>
        <v>Jana Rašínová</v>
      </c>
      <c r="C11" s="44"/>
      <c r="D11" s="43">
        <f>'vs src'!C9</f>
        <v>2004</v>
      </c>
      <c r="E11" s="44" t="str">
        <f>'vs src'!D9</f>
        <v>MG Rumburk</v>
      </c>
      <c r="F11" s="44"/>
      <c r="G11" s="45">
        <f>'vs src'!Q9</f>
        <v>0.5</v>
      </c>
      <c r="H11" s="45">
        <f>'vs src'!R9</f>
        <v>5.35</v>
      </c>
      <c r="I11" s="45">
        <f>'vs src'!S9</f>
        <v>7.0500000000000025</v>
      </c>
      <c r="J11" s="45">
        <f>'vs src'!U9</f>
        <v>12.900000000000002</v>
      </c>
      <c r="K11" s="46" t="s">
        <v>28</v>
      </c>
    </row>
    <row r="12" spans="1:11" ht="18" customHeight="1">
      <c r="A12" s="43" t="str">
        <f>'vs src'!A13</f>
        <v>12.</v>
      </c>
      <c r="B12" s="44" t="str">
        <f>'vs src'!B13</f>
        <v>Helena Macíková</v>
      </c>
      <c r="C12" s="44"/>
      <c r="D12" s="43">
        <f>'vs src'!C13</f>
        <v>2004</v>
      </c>
      <c r="E12" s="44" t="str">
        <f>'vs src'!D13</f>
        <v>MIKA Chomutov</v>
      </c>
      <c r="F12" s="44"/>
      <c r="G12" s="45">
        <f>'vs src'!Q13</f>
        <v>0.4</v>
      </c>
      <c r="H12" s="45">
        <f>'vs src'!R13</f>
        <v>5.450000000000001</v>
      </c>
      <c r="I12" s="45">
        <f>'vs src'!S13</f>
        <v>6.55</v>
      </c>
      <c r="J12" s="45">
        <f>'vs src'!U13</f>
        <v>12.400000000000002</v>
      </c>
      <c r="K12" s="46" t="s">
        <v>29</v>
      </c>
    </row>
    <row r="13" spans="1:11" ht="18" customHeight="1">
      <c r="A13" s="43" t="str">
        <f>'vs src'!A4</f>
        <v>3.</v>
      </c>
      <c r="B13" s="44" t="str">
        <f>'vs src'!B4</f>
        <v>Vejnarová Johana</v>
      </c>
      <c r="C13" s="44"/>
      <c r="D13" s="43">
        <f>'vs src'!C4</f>
        <v>2004</v>
      </c>
      <c r="E13" s="44" t="str">
        <f>'vs src'!D4</f>
        <v>Sokol Praha VII</v>
      </c>
      <c r="F13" s="44"/>
      <c r="G13" s="45">
        <f>'vs src'!Q4</f>
        <v>0.4</v>
      </c>
      <c r="H13" s="45">
        <f>'vs src'!R4</f>
        <v>5.55</v>
      </c>
      <c r="I13" s="45">
        <f>'vs src'!S4</f>
        <v>6.450000000000002</v>
      </c>
      <c r="J13" s="45">
        <f>'vs src'!U4</f>
        <v>12.400000000000002</v>
      </c>
      <c r="K13" s="46" t="s">
        <v>30</v>
      </c>
    </row>
    <row r="14" spans="1:11" ht="18" customHeight="1">
      <c r="A14" s="43" t="str">
        <f>'vs src'!A10</f>
        <v>9.</v>
      </c>
      <c r="B14" s="44" t="str">
        <f>'vs src'!B10</f>
        <v>Antonie Zelbová</v>
      </c>
      <c r="C14" s="44"/>
      <c r="D14" s="43">
        <f>'vs src'!C10</f>
        <v>2004</v>
      </c>
      <c r="E14" s="44" t="str">
        <f>'vs src'!D10</f>
        <v>Ideastav Chodov</v>
      </c>
      <c r="F14" s="44"/>
      <c r="G14" s="45">
        <f>'vs src'!Q10</f>
        <v>0.3</v>
      </c>
      <c r="H14" s="45">
        <f>'vs src'!R10</f>
        <v>5.4</v>
      </c>
      <c r="I14" s="45">
        <f>'vs src'!S10</f>
        <v>6.650000000000002</v>
      </c>
      <c r="J14" s="45">
        <f>'vs src'!U10</f>
        <v>12.350000000000001</v>
      </c>
      <c r="K14" s="46" t="s">
        <v>31</v>
      </c>
    </row>
    <row r="15" spans="1:11" ht="18" customHeight="1">
      <c r="A15" s="43" t="str">
        <f>'vs src'!A16</f>
        <v>15.</v>
      </c>
      <c r="B15" s="44" t="str">
        <f>'vs src'!B16</f>
        <v>Adéla Poláchová</v>
      </c>
      <c r="C15" s="44"/>
      <c r="D15" s="43">
        <f>'vs src'!C16</f>
        <v>2004</v>
      </c>
      <c r="E15" s="44" t="str">
        <f>'vs src'!D16</f>
        <v>SC 80 Chomutov</v>
      </c>
      <c r="F15" s="44"/>
      <c r="G15" s="45">
        <f>'vs src'!Q16</f>
        <v>0.75</v>
      </c>
      <c r="H15" s="45">
        <f>'vs src'!R16</f>
        <v>5.200000000000001</v>
      </c>
      <c r="I15" s="45">
        <f>'vs src'!S16</f>
        <v>6.35</v>
      </c>
      <c r="J15" s="45">
        <f>'vs src'!U16</f>
        <v>12.3</v>
      </c>
      <c r="K15" s="46" t="s">
        <v>32</v>
      </c>
    </row>
    <row r="16" spans="1:11" ht="18" customHeight="1">
      <c r="A16" s="43" t="str">
        <f>'vs src'!A17</f>
        <v>16.</v>
      </c>
      <c r="B16" s="44" t="str">
        <f>'vs src'!B17</f>
        <v>Anna Kalendová</v>
      </c>
      <c r="C16" s="44"/>
      <c r="D16" s="43">
        <f>'vs src'!C17</f>
        <v>2004</v>
      </c>
      <c r="E16" s="44" t="str">
        <f>'vs src'!D17</f>
        <v>Ideastav Chodov</v>
      </c>
      <c r="F16" s="44"/>
      <c r="G16" s="45">
        <f>'vs src'!Q17</f>
        <v>0.5</v>
      </c>
      <c r="H16" s="45">
        <f>'vs src'!R17</f>
        <v>5.15</v>
      </c>
      <c r="I16" s="45">
        <f>'vs src'!S17</f>
        <v>6.6</v>
      </c>
      <c r="J16" s="45">
        <f>'vs src'!U17</f>
        <v>12.25</v>
      </c>
      <c r="K16" s="46" t="s">
        <v>33</v>
      </c>
    </row>
    <row r="17" spans="1:11" ht="18" customHeight="1">
      <c r="A17" s="43" t="str">
        <f>'vs src'!A8</f>
        <v>7.</v>
      </c>
      <c r="B17" s="49" t="str">
        <f>'vs src'!B8</f>
        <v>Dora Kavková </v>
      </c>
      <c r="C17" s="49"/>
      <c r="D17" s="43">
        <f>'vs src'!C8</f>
        <v>2004</v>
      </c>
      <c r="E17" s="49" t="str">
        <f>'vs src'!D8</f>
        <v>TJ Sokol Jablonec SC</v>
      </c>
      <c r="F17" s="49"/>
      <c r="G17" s="45">
        <f>'vs src'!Q8</f>
        <v>0.4</v>
      </c>
      <c r="H17" s="45">
        <f>'vs src'!R8</f>
        <v>5.199999999999999</v>
      </c>
      <c r="I17" s="45">
        <f>'vs src'!S8</f>
        <v>6.3999999999999995</v>
      </c>
      <c r="J17" s="45">
        <f>'vs src'!U8</f>
        <v>12</v>
      </c>
      <c r="K17" s="46" t="s">
        <v>34</v>
      </c>
    </row>
    <row r="18" spans="1:11" ht="18" customHeight="1">
      <c r="A18" s="43" t="str">
        <f>'vs src'!A14</f>
        <v>13.</v>
      </c>
      <c r="B18" s="44" t="str">
        <f>'vs src'!B14</f>
        <v>Karolína Bechyňová</v>
      </c>
      <c r="C18" s="44"/>
      <c r="D18" s="43">
        <f>'vs src'!C14</f>
        <v>2004</v>
      </c>
      <c r="E18" s="48" t="str">
        <f>'vs src'!D14</f>
        <v>SC 80 Chomutov</v>
      </c>
      <c r="F18" s="44"/>
      <c r="G18" s="45">
        <f>'vs src'!Q14</f>
        <v>0.4</v>
      </c>
      <c r="H18" s="45">
        <f>'vs src'!R14</f>
        <v>5.3500000000000005</v>
      </c>
      <c r="I18" s="45">
        <f>'vs src'!S14</f>
        <v>6.2</v>
      </c>
      <c r="J18" s="45">
        <f>'vs src'!U14</f>
        <v>11.950000000000001</v>
      </c>
      <c r="K18" s="46" t="s">
        <v>35</v>
      </c>
    </row>
    <row r="19" spans="1:11" ht="18" customHeight="1">
      <c r="A19" s="43" t="str">
        <f>'vs src'!A15</f>
        <v>14.</v>
      </c>
      <c r="B19" s="44" t="str">
        <f>'vs src'!B15</f>
        <v>Barbora Kafková</v>
      </c>
      <c r="C19" s="44"/>
      <c r="D19" s="43">
        <f>'vs src'!C15</f>
        <v>2004</v>
      </c>
      <c r="E19" s="44" t="str">
        <f>'vs src'!D15</f>
        <v>TJ  Slavia  Hradec  Králové</v>
      </c>
      <c r="F19" s="44"/>
      <c r="G19" s="45">
        <f>'vs src'!Q15</f>
        <v>0.2</v>
      </c>
      <c r="H19" s="45">
        <f>'vs src'!R15</f>
        <v>5.25</v>
      </c>
      <c r="I19" s="45">
        <f>'vs src'!S15</f>
        <v>6.25</v>
      </c>
      <c r="J19" s="45">
        <f>'vs src'!U15</f>
        <v>11.7</v>
      </c>
      <c r="K19" s="46" t="s">
        <v>36</v>
      </c>
    </row>
    <row r="20" spans="1:11" ht="18" customHeight="1">
      <c r="A20" s="43" t="str">
        <f>'vs src'!A5</f>
        <v>4.</v>
      </c>
      <c r="B20" s="44" t="str">
        <f>'vs src'!B5</f>
        <v>Adéla Čermáková</v>
      </c>
      <c r="C20" s="44"/>
      <c r="D20" s="43">
        <f>'vs src'!C5</f>
        <v>2004</v>
      </c>
      <c r="E20" s="44" t="str">
        <f>'vs src'!D5</f>
        <v>SC 80 Chomutov</v>
      </c>
      <c r="F20" s="44"/>
      <c r="G20" s="45">
        <f>'vs src'!Q5</f>
        <v>0.5</v>
      </c>
      <c r="H20" s="45">
        <f>'vs src'!R5</f>
        <v>5.050000000000002</v>
      </c>
      <c r="I20" s="45">
        <f>'vs src'!S5</f>
        <v>6.050000000000002</v>
      </c>
      <c r="J20" s="45">
        <f>'vs src'!U5</f>
        <v>11.600000000000003</v>
      </c>
      <c r="K20" s="46" t="s">
        <v>37</v>
      </c>
    </row>
    <row r="21" spans="1:11" ht="18" customHeight="1">
      <c r="A21" s="43" t="str">
        <f>'vs src'!A19</f>
        <v>18.</v>
      </c>
      <c r="B21" s="50" t="str">
        <f>'vs src'!B19</f>
        <v>Anastasiya Alexeva</v>
      </c>
      <c r="C21" s="50"/>
      <c r="D21" s="43">
        <f>'vs src'!C19</f>
        <v>2005</v>
      </c>
      <c r="E21" s="49" t="str">
        <f>'vs src'!D19</f>
        <v>TJ Sokol Žižkov</v>
      </c>
      <c r="F21" s="49"/>
      <c r="G21" s="45">
        <f>'vs src'!Q19</f>
        <v>0.325</v>
      </c>
      <c r="H21" s="45">
        <f>'vs src'!R19</f>
        <v>5.349999999999999</v>
      </c>
      <c r="I21" s="45">
        <f>'vs src'!S19</f>
        <v>5.900000000000001</v>
      </c>
      <c r="J21" s="45">
        <f>'vs src'!U19</f>
        <v>11.575</v>
      </c>
      <c r="K21" s="46" t="s">
        <v>38</v>
      </c>
    </row>
    <row r="22" spans="1:17" ht="18" customHeight="1">
      <c r="A22" s="47" t="str">
        <f>'vs src'!A20</f>
        <v>20.</v>
      </c>
      <c r="B22" s="44" t="str">
        <f>'vs src'!B20</f>
        <v>Aneta Čížková</v>
      </c>
      <c r="C22" s="44"/>
      <c r="D22" s="43">
        <f>'vs src'!C20</f>
        <v>2004</v>
      </c>
      <c r="E22" s="44" t="str">
        <f>'vs src'!D20</f>
        <v>MG Rumburk</v>
      </c>
      <c r="F22" s="44"/>
      <c r="G22" s="45">
        <f>'vs src'!Q20</f>
        <v>0.45</v>
      </c>
      <c r="H22" s="45">
        <f>'vs src'!R20</f>
        <v>5.049999999999999</v>
      </c>
      <c r="I22" s="45">
        <f>'vs src'!S20</f>
        <v>5.8500000000000005</v>
      </c>
      <c r="J22" s="45">
        <f>'vs src'!U20</f>
        <v>11.35</v>
      </c>
      <c r="K22" s="46" t="s">
        <v>39</v>
      </c>
      <c r="M22" s="24"/>
      <c r="N22" s="25"/>
      <c r="O22" s="27"/>
      <c r="P22" s="25"/>
      <c r="Q22" s="25"/>
    </row>
    <row r="23" spans="1:11" ht="18" customHeight="1">
      <c r="A23" s="43" t="str">
        <f>'vs src'!A6</f>
        <v>5.</v>
      </c>
      <c r="B23" s="44" t="str">
        <f>'vs src'!B6</f>
        <v>Veronika Kozlerová</v>
      </c>
      <c r="C23" s="44"/>
      <c r="D23" s="43">
        <f>'vs src'!C6</f>
        <v>2004</v>
      </c>
      <c r="E23" s="44" t="str">
        <f>'vs src'!D6</f>
        <v>MG Rumburk</v>
      </c>
      <c r="F23" s="44"/>
      <c r="G23" s="45">
        <f>'vs src'!Q6</f>
        <v>0.3</v>
      </c>
      <c r="H23" s="45">
        <f>'vs src'!R6</f>
        <v>4.7</v>
      </c>
      <c r="I23" s="45">
        <f>'vs src'!S6</f>
        <v>6.3</v>
      </c>
      <c r="J23" s="45">
        <f>'vs src'!U6</f>
        <v>11.3</v>
      </c>
      <c r="K23" s="46" t="s">
        <v>152</v>
      </c>
    </row>
    <row r="24" ht="15.75" customHeight="1" hidden="1">
      <c r="D24" s="23"/>
    </row>
    <row r="25" ht="15.75" customHeight="1" hidden="1">
      <c r="D25" s="23"/>
    </row>
    <row r="26" ht="15.75" customHeight="1" hidden="1">
      <c r="D26" s="23"/>
    </row>
    <row r="27" spans="1:4" ht="15" hidden="1">
      <c r="A27" s="7"/>
      <c r="D27" s="23"/>
    </row>
    <row r="28" spans="1:4" ht="62.25" customHeight="1">
      <c r="A28" s="7"/>
      <c r="D28" s="23"/>
    </row>
    <row r="29" spans="1:4" ht="15">
      <c r="A29" s="7"/>
      <c r="D29" s="7"/>
    </row>
    <row r="30" spans="1:11" ht="21" customHeight="1">
      <c r="A30" s="14"/>
      <c r="B30" s="5" t="s">
        <v>20</v>
      </c>
      <c r="C30" s="2"/>
      <c r="D30" s="7"/>
      <c r="J30" s="12" t="s">
        <v>40</v>
      </c>
      <c r="K30" s="12" t="s">
        <v>21</v>
      </c>
    </row>
    <row r="31" spans="1:11" ht="18" customHeight="1">
      <c r="A31" s="43" t="str">
        <f>'vs src'!A30</f>
        <v>8.</v>
      </c>
      <c r="B31" s="44" t="str">
        <f>'vs src'!B30</f>
        <v>Eliška Polláková</v>
      </c>
      <c r="C31" s="44"/>
      <c r="D31" s="43">
        <f>'vs src'!C30</f>
        <v>2005</v>
      </c>
      <c r="E31" s="44" t="str">
        <f>'vs src'!D30</f>
        <v>Ideastav Chodov</v>
      </c>
      <c r="F31" s="44"/>
      <c r="G31" s="45">
        <f>'vs src'!Q30</f>
        <v>0.45</v>
      </c>
      <c r="H31" s="45">
        <f>'vs src'!R30</f>
        <v>5.65</v>
      </c>
      <c r="I31" s="45">
        <f>'vs src'!S30</f>
        <v>6.65</v>
      </c>
      <c r="J31" s="45">
        <f>'vs src'!U30</f>
        <v>12.75</v>
      </c>
      <c r="K31" s="79" t="s">
        <v>22</v>
      </c>
    </row>
    <row r="32" spans="1:11" ht="18" customHeight="1">
      <c r="A32" s="43" t="str">
        <f>'vs src'!A29</f>
        <v>7.</v>
      </c>
      <c r="B32" s="48" t="str">
        <f>'vs src'!B29</f>
        <v>Nela Dupalová</v>
      </c>
      <c r="C32" s="44"/>
      <c r="D32" s="47">
        <f>'vs src'!C29</f>
        <v>2005</v>
      </c>
      <c r="E32" s="44" t="str">
        <f>'vs src'!D29</f>
        <v>GSK Ústí nad Labem</v>
      </c>
      <c r="F32" s="44"/>
      <c r="G32" s="45">
        <f>'vs src'!Q29</f>
        <v>0.35</v>
      </c>
      <c r="H32" s="45">
        <f>'vs src'!R29</f>
        <v>5.700000000000001</v>
      </c>
      <c r="I32" s="45">
        <f>'vs src'!S29</f>
        <v>6.600000000000002</v>
      </c>
      <c r="J32" s="45">
        <f>'vs src'!U29</f>
        <v>12.650000000000002</v>
      </c>
      <c r="K32" s="79" t="s">
        <v>23</v>
      </c>
    </row>
    <row r="33" spans="1:11" ht="18" customHeight="1">
      <c r="A33" s="43" t="str">
        <f>'vs src'!A26</f>
        <v>2.</v>
      </c>
      <c r="B33" s="44" t="str">
        <f>'vs src'!B26</f>
        <v>Kcholová Viktorie       </v>
      </c>
      <c r="C33" s="44"/>
      <c r="D33" s="47">
        <f>'vs src'!C26</f>
        <v>2005</v>
      </c>
      <c r="E33" s="48" t="str">
        <f>'vs src'!D26</f>
        <v>TJ Sokol Plzeň IV</v>
      </c>
      <c r="F33" s="44"/>
      <c r="G33" s="45">
        <f>'vs src'!Q26</f>
        <v>0.1</v>
      </c>
      <c r="H33" s="45">
        <f>'vs src'!R26</f>
        <v>6</v>
      </c>
      <c r="I33" s="45">
        <f>'vs src'!S26</f>
        <v>6.250000000000002</v>
      </c>
      <c r="J33" s="45">
        <f>'vs src'!U26</f>
        <v>12.350000000000001</v>
      </c>
      <c r="K33" s="79" t="s">
        <v>24</v>
      </c>
    </row>
    <row r="34" spans="1:11" ht="18" customHeight="1">
      <c r="A34" s="47" t="str">
        <f>'vs src'!A44</f>
        <v>25.</v>
      </c>
      <c r="B34" s="44" t="str">
        <f>'vs src'!B44</f>
        <v>Zikmundová Anna      </v>
      </c>
      <c r="C34" s="44"/>
      <c r="D34" s="47">
        <f>'vs src'!C44</f>
        <v>2005</v>
      </c>
      <c r="E34" s="48" t="str">
        <f>'vs src'!D44</f>
        <v>TJ Sokol Plzeň IV</v>
      </c>
      <c r="F34" s="44"/>
      <c r="G34" s="45">
        <f>'vs src'!Q44</f>
        <v>0.15</v>
      </c>
      <c r="H34" s="45">
        <f>'vs src'!R44</f>
        <v>5.75</v>
      </c>
      <c r="I34" s="45">
        <f>'vs src'!S44</f>
        <v>6.05</v>
      </c>
      <c r="J34" s="45">
        <f>'vs src'!U44</f>
        <v>11.95</v>
      </c>
      <c r="K34" s="79" t="s">
        <v>25</v>
      </c>
    </row>
    <row r="35" spans="1:11" ht="18" customHeight="1">
      <c r="A35" s="43" t="str">
        <f>'vs src'!A27</f>
        <v>3.</v>
      </c>
      <c r="B35" s="44" t="str">
        <f>'vs src'!B27</f>
        <v>Tereza Čermáková </v>
      </c>
      <c r="C35" s="44"/>
      <c r="D35" s="47">
        <f>'vs src'!C27</f>
        <v>2005</v>
      </c>
      <c r="E35" s="48" t="str">
        <f>'vs src'!D27</f>
        <v>TJ Sokol Hodkovičky</v>
      </c>
      <c r="F35" s="44"/>
      <c r="G35" s="45">
        <f>'vs src'!Q27</f>
        <v>0.325</v>
      </c>
      <c r="H35" s="45">
        <f>'vs src'!R27</f>
        <v>5.6499999999999995</v>
      </c>
      <c r="I35" s="45">
        <f>'vs src'!S27</f>
        <v>5.949999999999999</v>
      </c>
      <c r="J35" s="45">
        <f>'vs src'!U27</f>
        <v>11.924999999999999</v>
      </c>
      <c r="K35" s="79" t="s">
        <v>26</v>
      </c>
    </row>
    <row r="36" spans="1:11" ht="18" customHeight="1">
      <c r="A36" s="47" t="str">
        <f>'vs src'!A42</f>
        <v>23.</v>
      </c>
      <c r="B36" s="44" t="str">
        <f>'vs src'!B42</f>
        <v>Tereza Zůnová </v>
      </c>
      <c r="C36" s="44"/>
      <c r="D36" s="43">
        <f>'vs src'!C42</f>
        <v>2005</v>
      </c>
      <c r="E36" s="44" t="str">
        <f>'vs src'!D42</f>
        <v>TJ Sokol Hodkovičky</v>
      </c>
      <c r="F36" s="44"/>
      <c r="G36" s="45">
        <f>'vs src'!Q42</f>
        <v>0.4</v>
      </c>
      <c r="H36" s="45">
        <f>'vs src'!R42</f>
        <v>5.424999999999999</v>
      </c>
      <c r="I36" s="45">
        <f>'vs src'!S42</f>
        <v>6.000000000000002</v>
      </c>
      <c r="J36" s="45">
        <f>'vs src'!U42</f>
        <v>11.825000000000001</v>
      </c>
      <c r="K36" s="79" t="s">
        <v>27</v>
      </c>
    </row>
    <row r="37" spans="1:11" ht="18" customHeight="1">
      <c r="A37" s="47" t="str">
        <f>'vs src'!A45</f>
        <v>26.</v>
      </c>
      <c r="B37" s="44" t="str">
        <f>'vs src'!B45</f>
        <v>Anželika Osipova</v>
      </c>
      <c r="C37" s="44"/>
      <c r="D37" s="43">
        <f>'vs src'!C45</f>
        <v>2006</v>
      </c>
      <c r="E37" s="44" t="str">
        <f>'vs src'!D45</f>
        <v>TJ Sokol Žižkov</v>
      </c>
      <c r="F37" s="44"/>
      <c r="G37" s="45">
        <f>'vs src'!Q45</f>
        <v>0.1</v>
      </c>
      <c r="H37" s="45">
        <f>'vs src'!R45</f>
        <v>5.450000000000001</v>
      </c>
      <c r="I37" s="45">
        <f>'vs src'!S45</f>
        <v>6.15</v>
      </c>
      <c r="J37" s="45">
        <f>'vs src'!U45</f>
        <v>11.700000000000001</v>
      </c>
      <c r="K37" s="79" t="s">
        <v>28</v>
      </c>
    </row>
    <row r="38" spans="1:11" ht="18" customHeight="1">
      <c r="A38" s="47" t="str">
        <f>'vs src'!A35</f>
        <v>15.</v>
      </c>
      <c r="B38" s="48" t="str">
        <f>'vs src'!B35</f>
        <v>Nováková Darina        </v>
      </c>
      <c r="C38" s="44"/>
      <c r="D38" s="47">
        <f>'vs src'!C35</f>
        <v>2005</v>
      </c>
      <c r="E38" s="48" t="str">
        <f>'vs src'!D35</f>
        <v>TJ Sokol Plzeň IV</v>
      </c>
      <c r="F38" s="44"/>
      <c r="G38" s="45">
        <f>'vs src'!Q35</f>
        <v>0.3</v>
      </c>
      <c r="H38" s="45">
        <f>'vs src'!R35</f>
        <v>5.3999999999999995</v>
      </c>
      <c r="I38" s="45">
        <f>'vs src'!S35</f>
        <v>5.6</v>
      </c>
      <c r="J38" s="45">
        <f>'vs src'!U35</f>
        <v>11.299999999999999</v>
      </c>
      <c r="K38" s="79" t="s">
        <v>29</v>
      </c>
    </row>
    <row r="39" spans="1:11" ht="18" customHeight="1">
      <c r="A39" s="43" t="str">
        <f>'vs src'!A25</f>
        <v>1.</v>
      </c>
      <c r="B39" s="44" t="str">
        <f>'vs src'!B25</f>
        <v>Julie Nováková</v>
      </c>
      <c r="C39" s="44"/>
      <c r="D39" s="47">
        <f>'vs src'!C25</f>
        <v>2005</v>
      </c>
      <c r="E39" s="48" t="str">
        <f>'vs src'!D25</f>
        <v>MIKA Chomutov</v>
      </c>
      <c r="F39" s="44"/>
      <c r="G39" s="45">
        <f>'vs src'!Q25</f>
        <v>0.15</v>
      </c>
      <c r="H39" s="45">
        <f>'vs src'!R25</f>
        <v>4.749999999999999</v>
      </c>
      <c r="I39" s="45">
        <f>'vs src'!S25</f>
        <v>6.299999999999999</v>
      </c>
      <c r="J39" s="45">
        <f>'vs src'!U25</f>
        <v>11.2</v>
      </c>
      <c r="K39" s="79" t="s">
        <v>30</v>
      </c>
    </row>
    <row r="40" spans="1:11" ht="18" customHeight="1">
      <c r="A40" s="47" t="str">
        <f>'vs src'!A38</f>
        <v>18.</v>
      </c>
      <c r="B40" s="44" t="str">
        <f>'vs src'!B38</f>
        <v>Valérie Savková</v>
      </c>
      <c r="C40" s="44"/>
      <c r="D40" s="43">
        <f>'vs src'!C38</f>
        <v>2005</v>
      </c>
      <c r="E40" s="44" t="str">
        <f>'vs src'!D38</f>
        <v>GSK Ústí nad Labem</v>
      </c>
      <c r="F40" s="44"/>
      <c r="G40" s="45">
        <f>'vs src'!Q38</f>
        <v>0.15</v>
      </c>
      <c r="H40" s="45">
        <f>'vs src'!R38</f>
        <v>5.25</v>
      </c>
      <c r="I40" s="45">
        <f>'vs src'!S38</f>
        <v>5.800000000000001</v>
      </c>
      <c r="J40" s="45">
        <f>'vs src'!U38</f>
        <v>11.200000000000001</v>
      </c>
      <c r="K40" s="79" t="s">
        <v>31</v>
      </c>
    </row>
    <row r="41" spans="1:11" ht="18" customHeight="1">
      <c r="A41" s="47" t="str">
        <f>'vs src'!A36</f>
        <v>16.</v>
      </c>
      <c r="B41" s="44" t="str">
        <f>'vs src'!B36</f>
        <v>Natalia Chlustinová</v>
      </c>
      <c r="C41" s="44"/>
      <c r="D41" s="43">
        <f>'vs src'!C36</f>
        <v>2005</v>
      </c>
      <c r="E41" s="44" t="str">
        <f>'vs src'!D36</f>
        <v>SC 80 Chomutov</v>
      </c>
      <c r="F41" s="44"/>
      <c r="G41" s="45">
        <f>'vs src'!Q36</f>
        <v>0.2</v>
      </c>
      <c r="H41" s="45">
        <f>'vs src'!R36</f>
        <v>5</v>
      </c>
      <c r="I41" s="45">
        <f>'vs src'!S36</f>
        <v>5.9</v>
      </c>
      <c r="J41" s="45">
        <f>'vs src'!U36</f>
        <v>11.100000000000001</v>
      </c>
      <c r="K41" s="79" t="s">
        <v>32</v>
      </c>
    </row>
    <row r="42" spans="1:11" ht="18" customHeight="1">
      <c r="A42" s="47" t="str">
        <f>'vs src'!A37</f>
        <v>17.</v>
      </c>
      <c r="B42" s="44" t="str">
        <f>'vs src'!B37</f>
        <v>Nicol Kašíková</v>
      </c>
      <c r="C42" s="44"/>
      <c r="D42" s="47">
        <f>'vs src'!C37</f>
        <v>2005</v>
      </c>
      <c r="E42" s="48" t="str">
        <f>'vs src'!D37</f>
        <v>TJ  Slavia  Hradec  Králové</v>
      </c>
      <c r="F42" s="44"/>
      <c r="G42" s="45">
        <f>'vs src'!Q37</f>
        <v>0.2</v>
      </c>
      <c r="H42" s="45">
        <f>'vs src'!R37</f>
        <v>5.249999999999999</v>
      </c>
      <c r="I42" s="45">
        <f>'vs src'!S37</f>
        <v>5.550000000000001</v>
      </c>
      <c r="J42" s="45">
        <f>'vs src'!U37</f>
        <v>11</v>
      </c>
      <c r="K42" s="79" t="s">
        <v>33</v>
      </c>
    </row>
    <row r="43" spans="1:11" ht="18" customHeight="1">
      <c r="A43" s="47" t="str">
        <f>'vs src'!A39</f>
        <v>20.</v>
      </c>
      <c r="B43" s="44" t="str">
        <f>'vs src'!B39</f>
        <v>Kuncová Klára  </v>
      </c>
      <c r="C43" s="44"/>
      <c r="D43" s="47">
        <f>'vs src'!C39</f>
        <v>2006</v>
      </c>
      <c r="E43" s="48" t="str">
        <f>'vs src'!D39</f>
        <v>TJ Sokol Plzeň IV</v>
      </c>
      <c r="F43" s="44"/>
      <c r="G43" s="45">
        <f>'vs src'!Q39</f>
        <v>0</v>
      </c>
      <c r="H43" s="45">
        <f>'vs src'!R39</f>
        <v>5.250000000000001</v>
      </c>
      <c r="I43" s="45">
        <f>'vs src'!S39</f>
        <v>5.699999999999999</v>
      </c>
      <c r="J43" s="45">
        <f>'vs src'!U39</f>
        <v>10.75</v>
      </c>
      <c r="K43" s="79" t="s">
        <v>34</v>
      </c>
    </row>
    <row r="44" spans="1:11" ht="18" customHeight="1">
      <c r="A44" s="43" t="str">
        <f>'vs src'!A34</f>
        <v>14.</v>
      </c>
      <c r="B44" s="48" t="str">
        <f>'vs src'!B34</f>
        <v>Veronika Hajná</v>
      </c>
      <c r="C44" s="44"/>
      <c r="D44" s="47">
        <f>'vs src'!C34</f>
        <v>2005</v>
      </c>
      <c r="E44" s="48" t="str">
        <f>'vs src'!D34</f>
        <v>SC 80 Chomutov</v>
      </c>
      <c r="F44" s="44"/>
      <c r="G44" s="45">
        <f>'vs src'!Q34</f>
        <v>0.3</v>
      </c>
      <c r="H44" s="45">
        <f>'vs src'!R34</f>
        <v>4.949999999999999</v>
      </c>
      <c r="I44" s="45">
        <f>'vs src'!S34</f>
        <v>5.5</v>
      </c>
      <c r="J44" s="45">
        <f>'vs src'!U34</f>
        <v>10.75</v>
      </c>
      <c r="K44" s="79" t="s">
        <v>35</v>
      </c>
    </row>
    <row r="45" spans="1:11" ht="18" customHeight="1">
      <c r="A45" s="47" t="str">
        <f>'vs src'!A41</f>
        <v>22.</v>
      </c>
      <c r="B45" s="44" t="str">
        <f>'vs src'!B41</f>
        <v>Praumová Karen        </v>
      </c>
      <c r="C45" s="44"/>
      <c r="D45" s="43">
        <f>'vs src'!C41</f>
        <v>2005</v>
      </c>
      <c r="E45" s="44" t="str">
        <f>'vs src'!D41</f>
        <v>TJ Sokol Plzeň IV</v>
      </c>
      <c r="F45" s="44"/>
      <c r="G45" s="45">
        <f>'vs src'!Q41</f>
        <v>0.15</v>
      </c>
      <c r="H45" s="45">
        <f>'vs src'!R41</f>
        <v>5.149999999999999</v>
      </c>
      <c r="I45" s="45">
        <f>'vs src'!S41</f>
        <v>5.449999999999998</v>
      </c>
      <c r="J45" s="45">
        <f>'vs src'!U41</f>
        <v>10.749999999999996</v>
      </c>
      <c r="K45" s="79" t="s">
        <v>36</v>
      </c>
    </row>
    <row r="46" spans="1:11" ht="18" customHeight="1">
      <c r="A46" s="47" t="str">
        <f>'vs src'!A40</f>
        <v>21.</v>
      </c>
      <c r="B46" s="44" t="str">
        <f>'vs src'!B40</f>
        <v>Anita Semerádová</v>
      </c>
      <c r="C46" s="44"/>
      <c r="D46" s="43">
        <f>'vs src'!C40</f>
        <v>2006</v>
      </c>
      <c r="E46" s="44" t="str">
        <f>'vs src'!D40</f>
        <v>MG Rumburk</v>
      </c>
      <c r="F46" s="44"/>
      <c r="G46" s="45">
        <f>'vs src'!Q40</f>
        <v>0.2</v>
      </c>
      <c r="H46" s="45">
        <f>'vs src'!R40</f>
        <v>5.375</v>
      </c>
      <c r="I46" s="45">
        <f>'vs src'!S40</f>
        <v>5.149999999999999</v>
      </c>
      <c r="J46" s="45">
        <f>'vs src'!U40</f>
        <v>10.724999999999998</v>
      </c>
      <c r="K46" s="79" t="s">
        <v>37</v>
      </c>
    </row>
    <row r="47" spans="1:11" ht="18" customHeight="1">
      <c r="A47" s="43" t="str">
        <f>'vs src'!A43</f>
        <v>24.</v>
      </c>
      <c r="B47" s="44" t="str">
        <f>'vs src'!B43</f>
        <v>Karolína Fröhlichová</v>
      </c>
      <c r="C47" s="44"/>
      <c r="D47" s="43">
        <f>'vs src'!C43</f>
        <v>2007</v>
      </c>
      <c r="E47" s="44" t="str">
        <f>'vs src'!D43</f>
        <v>MIKA Chomutov</v>
      </c>
      <c r="F47" s="44"/>
      <c r="G47" s="45">
        <f>'vs src'!Q43</f>
        <v>0.05</v>
      </c>
      <c r="H47" s="45">
        <f>'vs src'!R43</f>
        <v>5.199999999999999</v>
      </c>
      <c r="I47" s="45">
        <f>'vs src'!S43</f>
        <v>5.3500000000000005</v>
      </c>
      <c r="J47" s="45">
        <f>'vs src'!U43</f>
        <v>10.6</v>
      </c>
      <c r="K47" s="79" t="s">
        <v>38</v>
      </c>
    </row>
    <row r="48" spans="1:11" ht="18" customHeight="1">
      <c r="A48" s="43" t="str">
        <f>'vs src'!A32</f>
        <v>11.</v>
      </c>
      <c r="B48" s="44" t="str">
        <f>'vs src'!B32</f>
        <v>Kateřina Slivková</v>
      </c>
      <c r="C48" s="44"/>
      <c r="D48" s="43">
        <f>'vs src'!C32</f>
        <v>2006</v>
      </c>
      <c r="E48" s="44" t="str">
        <f>'vs src'!D32</f>
        <v>MIKA Chomutov</v>
      </c>
      <c r="F48" s="44"/>
      <c r="G48" s="45">
        <f>'vs src'!Q32</f>
        <v>0.05</v>
      </c>
      <c r="H48" s="45">
        <f>'vs src'!R32</f>
        <v>5.200000000000001</v>
      </c>
      <c r="I48" s="45">
        <f>'vs src'!S32</f>
        <v>5.3</v>
      </c>
      <c r="J48" s="45">
        <f>'vs src'!U32</f>
        <v>10.55</v>
      </c>
      <c r="K48" s="79" t="s">
        <v>39</v>
      </c>
    </row>
    <row r="49" spans="1:11" ht="18" customHeight="1">
      <c r="A49" s="43" t="str">
        <f>'vs src'!A31</f>
        <v>10.</v>
      </c>
      <c r="B49" s="44" t="str">
        <f>'vs src'!B31</f>
        <v>Andrea Viererblová</v>
      </c>
      <c r="C49" s="44"/>
      <c r="D49" s="43">
        <f>'vs src'!C31</f>
        <v>2006</v>
      </c>
      <c r="E49" s="44" t="str">
        <f>'vs src'!D31</f>
        <v>MIKA Chomutov</v>
      </c>
      <c r="F49" s="44"/>
      <c r="G49" s="45">
        <f>'vs src'!Q31</f>
        <v>0.15</v>
      </c>
      <c r="H49" s="45">
        <f>'vs src'!R31</f>
        <v>4.950000000000001</v>
      </c>
      <c r="I49" s="45">
        <f>'vs src'!S31</f>
        <v>5.000000000000001</v>
      </c>
      <c r="J49" s="45">
        <f>'vs src'!U31</f>
        <v>10.100000000000001</v>
      </c>
      <c r="K49" s="79" t="s">
        <v>152</v>
      </c>
    </row>
    <row r="50" spans="1:11" ht="18" customHeight="1">
      <c r="A50" s="43" t="str">
        <f>'vs src'!A28</f>
        <v>6.</v>
      </c>
      <c r="B50" s="44" t="str">
        <f>'vs src'!B28</f>
        <v>Sophie Heublein</v>
      </c>
      <c r="C50" s="44"/>
      <c r="D50" s="43">
        <f>'vs src'!C28</f>
        <v>2005</v>
      </c>
      <c r="E50" s="44" t="str">
        <f>'vs src'!D28</f>
        <v>SC 80 Chomutov</v>
      </c>
      <c r="F50" s="44"/>
      <c r="G50" s="45">
        <f>'vs src'!Q28</f>
        <v>0.1</v>
      </c>
      <c r="H50" s="45">
        <f>'vs src'!R28</f>
        <v>4.649999999999999</v>
      </c>
      <c r="I50" s="45">
        <f>'vs src'!S28</f>
        <v>4.899999999999999</v>
      </c>
      <c r="J50" s="45">
        <f>'vs src'!U28</f>
        <v>9.649999999999997</v>
      </c>
      <c r="K50" s="79" t="s">
        <v>153</v>
      </c>
    </row>
    <row r="51" spans="1:11" ht="18" customHeight="1">
      <c r="A51" s="43" t="str">
        <f>'vs src'!A33</f>
        <v>13.</v>
      </c>
      <c r="B51" s="44" t="str">
        <f>'vs src'!B33</f>
        <v>Karolína Havlíková </v>
      </c>
      <c r="C51" s="44"/>
      <c r="D51" s="43">
        <f>'vs src'!C33</f>
        <v>2006</v>
      </c>
      <c r="E51" s="44" t="str">
        <f>'vs src'!D33</f>
        <v>TJ Sokol Hodkovičky</v>
      </c>
      <c r="F51" s="44"/>
      <c r="G51" s="45">
        <f>'vs src'!Q33</f>
        <v>0.07500000000000001</v>
      </c>
      <c r="H51" s="45">
        <f>'vs src'!R33</f>
        <v>4.799999999999999</v>
      </c>
      <c r="I51" s="45">
        <f>'vs src'!S33</f>
        <v>4.550000000000001</v>
      </c>
      <c r="J51" s="45">
        <f>'vs src'!U33</f>
        <v>9.425</v>
      </c>
      <c r="K51" s="79" t="s">
        <v>42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21" customHeight="1"/>
    <row r="62" ht="21" customHeight="1"/>
    <row r="63" ht="21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30" customHeight="1"/>
    <row r="85" ht="21" customHeight="1"/>
    <row r="86" ht="21" customHeight="1"/>
    <row r="87" ht="21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20.25" customHeight="1"/>
    <row r="135" ht="21" customHeight="1"/>
    <row r="136" ht="15.75" customHeight="1"/>
    <row r="138" ht="18.75" customHeight="1"/>
    <row r="158" spans="1:11" ht="18.75">
      <c r="A158" s="14"/>
      <c r="E158" s="7"/>
      <c r="K158" s="1"/>
    </row>
    <row r="159" ht="15.75">
      <c r="L159" s="14"/>
    </row>
    <row r="160" spans="12:13" ht="18" customHeight="1">
      <c r="L160" s="13"/>
      <c r="M160" s="13"/>
    </row>
    <row r="161" spans="12:13" ht="18" customHeight="1">
      <c r="L161" s="13"/>
      <c r="M161" s="13"/>
    </row>
    <row r="162" spans="12:13" ht="18" customHeight="1">
      <c r="L162" s="13"/>
      <c r="M162" s="13"/>
    </row>
    <row r="163" spans="12:13" ht="18" customHeight="1">
      <c r="L163" s="13"/>
      <c r="M163" s="13"/>
    </row>
    <row r="164" spans="12:13" ht="18" customHeight="1">
      <c r="L164" s="13"/>
      <c r="M164" s="13"/>
    </row>
    <row r="165" spans="12:13" ht="18" customHeight="1">
      <c r="L165" s="13"/>
      <c r="M165" s="13"/>
    </row>
    <row r="166" spans="12:13" ht="18" customHeight="1">
      <c r="L166" s="13"/>
      <c r="M166" s="13"/>
    </row>
    <row r="167" spans="12:13" ht="18" customHeight="1">
      <c r="L167" s="13"/>
      <c r="M167" s="13"/>
    </row>
    <row r="168" spans="12:13" ht="18" customHeight="1">
      <c r="L168" s="16"/>
      <c r="M168" s="16"/>
    </row>
    <row r="169" spans="12:13" ht="18" customHeight="1">
      <c r="L169" s="16"/>
      <c r="M169" s="16"/>
    </row>
    <row r="170" spans="12:13" ht="18" customHeight="1">
      <c r="L170" s="16"/>
      <c r="M170" s="16"/>
    </row>
    <row r="171" spans="12:13" ht="18" customHeight="1">
      <c r="L171" s="16"/>
      <c r="M171" s="16"/>
    </row>
    <row r="172" spans="12:13" ht="18" customHeight="1">
      <c r="L172" s="16"/>
      <c r="M172" s="16"/>
    </row>
    <row r="173" spans="12:13" ht="18" customHeight="1">
      <c r="L173" s="16"/>
      <c r="M173" s="16"/>
    </row>
    <row r="174" spans="12:13" ht="18" customHeight="1">
      <c r="L174" s="16"/>
      <c r="M174" s="16"/>
    </row>
    <row r="175" spans="12:13" ht="18" customHeight="1">
      <c r="L175" s="16"/>
      <c r="M175" s="16"/>
    </row>
    <row r="176" spans="12:13" ht="18" customHeight="1">
      <c r="L176" s="16"/>
      <c r="M176" s="16"/>
    </row>
    <row r="177" spans="12:13" ht="18" customHeight="1">
      <c r="L177" s="16"/>
      <c r="M177" s="16"/>
    </row>
    <row r="178" ht="18" customHeight="1"/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2"/>
  <sheetViews>
    <sheetView zoomScalePageLayoutView="0" workbookViewId="0" topLeftCell="A60">
      <selection activeCell="N10" sqref="A1:IV65536"/>
    </sheetView>
  </sheetViews>
  <sheetFormatPr defaultColWidth="9.140625" defaultRowHeight="15"/>
  <cols>
    <col min="1" max="1" width="3.57421875" style="0" bestFit="1" customWidth="1"/>
    <col min="3" max="3" width="13.421875" style="0" customWidth="1"/>
    <col min="6" max="6" width="16.00390625" style="0" customWidth="1"/>
    <col min="7" max="9" width="5.57421875" style="0" bestFit="1" customWidth="1"/>
    <col min="10" max="10" width="9.140625" style="0" bestFit="1" customWidth="1"/>
    <col min="11" max="13" width="5.57421875" style="0" bestFit="1" customWidth="1"/>
    <col min="14" max="14" width="9.8515625" style="0" bestFit="1" customWidth="1"/>
    <col min="15" max="15" width="9.140625" style="0" bestFit="1" customWidth="1"/>
    <col min="16" max="16" width="7.421875" style="0" bestFit="1" customWidth="1"/>
  </cols>
  <sheetData>
    <row r="1" spans="4:9" ht="21">
      <c r="D1" s="7"/>
      <c r="F1" s="3" t="s">
        <v>86</v>
      </c>
      <c r="G1" s="3"/>
      <c r="H1" s="3"/>
      <c r="I1" s="3"/>
    </row>
    <row r="2" spans="4:9" ht="21">
      <c r="D2" s="7"/>
      <c r="F2" s="3" t="s">
        <v>87</v>
      </c>
      <c r="G2" s="3"/>
      <c r="H2" s="3"/>
      <c r="I2" s="3"/>
    </row>
    <row r="3" spans="4:14" ht="15">
      <c r="D3" s="7"/>
      <c r="G3" s="81" t="s">
        <v>253</v>
      </c>
      <c r="H3" s="81"/>
      <c r="I3" s="81"/>
      <c r="J3" s="81"/>
      <c r="K3" s="82" t="s">
        <v>44</v>
      </c>
      <c r="L3" s="82"/>
      <c r="M3" s="82"/>
      <c r="N3" s="82"/>
    </row>
    <row r="4" spans="2:16" ht="18.75">
      <c r="B4" s="5" t="s">
        <v>220</v>
      </c>
      <c r="C4" s="2"/>
      <c r="D4" s="8"/>
      <c r="E4" s="2"/>
      <c r="F4" s="2"/>
      <c r="G4" s="68" t="s">
        <v>248</v>
      </c>
      <c r="H4" s="68" t="s">
        <v>249</v>
      </c>
      <c r="I4" s="68" t="s">
        <v>250</v>
      </c>
      <c r="J4" s="67" t="s">
        <v>251</v>
      </c>
      <c r="K4" s="67" t="s">
        <v>248</v>
      </c>
      <c r="L4" s="67" t="s">
        <v>249</v>
      </c>
      <c r="M4" s="67" t="s">
        <v>250</v>
      </c>
      <c r="N4" s="67" t="s">
        <v>251</v>
      </c>
      <c r="O4" s="12" t="s">
        <v>41</v>
      </c>
      <c r="P4" s="12" t="s">
        <v>21</v>
      </c>
    </row>
    <row r="5" spans="1:16" ht="15">
      <c r="A5" s="62" t="str">
        <f>'vs2 src'!A12</f>
        <v>11.</v>
      </c>
      <c r="B5" s="63" t="str">
        <f>'vs2 src'!B12</f>
        <v>Adéla Kocourová </v>
      </c>
      <c r="C5" s="63"/>
      <c r="D5" s="62">
        <f>'vs2 src'!C12</f>
        <v>2002</v>
      </c>
      <c r="E5" s="63" t="str">
        <f>'vs2 src'!D12</f>
        <v>TJ Sokol Jablonec SC</v>
      </c>
      <c r="F5" s="63"/>
      <c r="G5" s="80">
        <f>'vs2 src'!Q12</f>
        <v>2.35</v>
      </c>
      <c r="H5" s="80">
        <f>'vs2 src'!R12</f>
        <v>6.25</v>
      </c>
      <c r="I5" s="80">
        <f>'vs2 src'!S12</f>
        <v>6.800000000000001</v>
      </c>
      <c r="J5" s="80">
        <f>'vs2 src'!U12</f>
        <v>15.4</v>
      </c>
      <c r="K5" s="80">
        <f>IF('vs2 src'!AK12&lt;&gt;0,'vs2 src'!AK12,"")</f>
        <v>3.0500000000000003</v>
      </c>
      <c r="L5" s="80">
        <f>IF('vs2 src'!AL12&lt;&gt;0,'vs2 src'!AL12,"")</f>
        <v>6.05</v>
      </c>
      <c r="M5" s="80">
        <f>IF('vs2 src'!AM12&lt;&gt;0,'vs2 src'!AM12,"")</f>
        <v>6.849999999999999</v>
      </c>
      <c r="N5" s="80">
        <f>IF('vs2 src'!AO12&lt;&gt;0,'vs2 src'!AO12,"")</f>
        <v>15.95</v>
      </c>
      <c r="O5" s="64">
        <f>'vs2 src'!AQ12</f>
        <v>31.35</v>
      </c>
      <c r="P5" s="65" t="s">
        <v>22</v>
      </c>
    </row>
    <row r="6" spans="1:16" ht="15" customHeight="1">
      <c r="A6" s="62" t="str">
        <f>'vs2 src'!A5</f>
        <v>4.</v>
      </c>
      <c r="B6" s="63" t="str">
        <f>'vs2 src'!B5</f>
        <v>Žofie Picková</v>
      </c>
      <c r="C6" s="63"/>
      <c r="D6" s="62">
        <f>'vs2 src'!C5</f>
        <v>2001</v>
      </c>
      <c r="E6" s="63" t="str">
        <f>'vs2 src'!D5</f>
        <v>GSK Ústí nad Labem</v>
      </c>
      <c r="F6" s="63"/>
      <c r="G6" s="80">
        <f>'vs2 src'!Q5</f>
        <v>2.525</v>
      </c>
      <c r="H6" s="80">
        <f>'vs2 src'!R5</f>
        <v>6.400000000000001</v>
      </c>
      <c r="I6" s="80">
        <f>'vs2 src'!S5</f>
        <v>6.750000000000002</v>
      </c>
      <c r="J6" s="80">
        <f>'vs2 src'!U5</f>
        <v>15.675</v>
      </c>
      <c r="K6" s="80">
        <f>IF('vs2 src'!AK5&lt;&gt;0,'vs2 src'!AK5,"")</f>
        <v>2.6500000000000004</v>
      </c>
      <c r="L6" s="80">
        <f>IF('vs2 src'!AL5&lt;&gt;0,'vs2 src'!AL5,"")</f>
        <v>5.849999999999999</v>
      </c>
      <c r="M6" s="80">
        <f>IF('vs2 src'!AM5&lt;&gt;0,'vs2 src'!AM5,"")</f>
        <v>6.6</v>
      </c>
      <c r="N6" s="80">
        <f>IF('vs2 src'!AO5&lt;&gt;0,'vs2 src'!AO5,"")</f>
        <v>15.1</v>
      </c>
      <c r="O6" s="64">
        <f>'vs2 src'!AQ5</f>
        <v>30.775</v>
      </c>
      <c r="P6" s="65" t="s">
        <v>23</v>
      </c>
    </row>
    <row r="7" spans="1:16" ht="15" customHeight="1">
      <c r="A7" s="62" t="str">
        <f>'vs2 src'!A23</f>
        <v>25.</v>
      </c>
      <c r="B7" s="63" t="str">
        <f>'vs2 src'!B23</f>
        <v>Natálie Lorenzová</v>
      </c>
      <c r="C7" s="63"/>
      <c r="D7" s="62">
        <f>'vs2 src'!C23</f>
        <v>2002</v>
      </c>
      <c r="E7" s="63" t="str">
        <f>'vs2 src'!D23</f>
        <v>TJ Bohemians Praha</v>
      </c>
      <c r="F7" s="63"/>
      <c r="G7" s="80">
        <f>'vs2 src'!Q23</f>
        <v>1.975</v>
      </c>
      <c r="H7" s="80">
        <f>'vs2 src'!R23</f>
        <v>6.199999999999999</v>
      </c>
      <c r="I7" s="80">
        <f>'vs2 src'!S23</f>
        <v>6.450000000000002</v>
      </c>
      <c r="J7" s="80">
        <f>'vs2 src'!U23</f>
        <v>14.625</v>
      </c>
      <c r="K7" s="80">
        <f>IF('vs2 src'!AK23&lt;&gt;0,'vs2 src'!AK23,"")</f>
        <v>2.5</v>
      </c>
      <c r="L7" s="80">
        <f>IF('vs2 src'!AL23&lt;&gt;0,'vs2 src'!AL23,"")</f>
        <v>5.800000000000001</v>
      </c>
      <c r="M7" s="80">
        <f>IF('vs2 src'!AM23&lt;&gt;0,'vs2 src'!AM23,"")</f>
        <v>6.699999999999999</v>
      </c>
      <c r="N7" s="80">
        <f>IF('vs2 src'!AO23&lt;&gt;0,'vs2 src'!AO23,"")</f>
        <v>15</v>
      </c>
      <c r="O7" s="64">
        <f>'vs2 src'!AQ23</f>
        <v>29.625</v>
      </c>
      <c r="P7" s="65" t="s">
        <v>24</v>
      </c>
    </row>
    <row r="8" spans="1:16" ht="15" customHeight="1">
      <c r="A8" s="62" t="str">
        <f>'vs2 src'!A8</f>
        <v>7.</v>
      </c>
      <c r="B8" s="63" t="str">
        <f>'vs2 src'!B8</f>
        <v>Karolína Vostatková</v>
      </c>
      <c r="C8" s="63"/>
      <c r="D8" s="62">
        <f>'vs2 src'!C8</f>
        <v>2001</v>
      </c>
      <c r="E8" s="63" t="str">
        <f>'vs2 src'!D8</f>
        <v>SC 80 Chomutov</v>
      </c>
      <c r="F8" s="63"/>
      <c r="G8" s="80">
        <f>'vs2 src'!Q8</f>
        <v>2.2750000000000004</v>
      </c>
      <c r="H8" s="80">
        <f>'vs2 src'!R8</f>
        <v>6.3</v>
      </c>
      <c r="I8" s="80">
        <f>'vs2 src'!S8</f>
        <v>6.75</v>
      </c>
      <c r="J8" s="80">
        <f>'vs2 src'!U8</f>
        <v>15.325</v>
      </c>
      <c r="K8" s="80">
        <f>IF('vs2 src'!AK8&lt;&gt;0,'vs2 src'!AK8,"")</f>
        <v>2.55</v>
      </c>
      <c r="L8" s="80">
        <f>IF('vs2 src'!AL8&lt;&gt;0,'vs2 src'!AL8,"")</f>
        <v>5.099999999999998</v>
      </c>
      <c r="M8" s="80">
        <f>IF('vs2 src'!AM8&lt;&gt;0,'vs2 src'!AM8,"")</f>
        <v>5.699999999999999</v>
      </c>
      <c r="N8" s="80">
        <f>IF('vs2 src'!AO8&lt;&gt;0,'vs2 src'!AO8,"")</f>
        <v>13.35</v>
      </c>
      <c r="O8" s="64">
        <f>'vs2 src'!AQ8</f>
        <v>28.674999999999997</v>
      </c>
      <c r="P8" s="65" t="s">
        <v>25</v>
      </c>
    </row>
    <row r="9" spans="1:16" ht="15" customHeight="1">
      <c r="A9" s="62" t="str">
        <f>'vs2 src'!A21</f>
        <v>22.</v>
      </c>
      <c r="B9" s="63" t="str">
        <f>'vs2 src'!B21</f>
        <v>Serafima Sokolova </v>
      </c>
      <c r="C9" s="63"/>
      <c r="D9" s="62">
        <f>'vs2 src'!C21</f>
        <v>2001</v>
      </c>
      <c r="E9" s="63" t="str">
        <f>'vs2 src'!D21</f>
        <v>Ideastav Chodov</v>
      </c>
      <c r="F9" s="63"/>
      <c r="G9" s="80">
        <f>'vs2 src'!Q21</f>
        <v>2.125</v>
      </c>
      <c r="H9" s="80">
        <f>'vs2 src'!R21</f>
        <v>5.949999999999999</v>
      </c>
      <c r="I9" s="80">
        <f>'vs2 src'!S21</f>
        <v>6.1</v>
      </c>
      <c r="J9" s="80">
        <f>'vs2 src'!U21</f>
        <v>14.175</v>
      </c>
      <c r="K9" s="80">
        <f>IF('vs2 src'!AK21&lt;&gt;0,'vs2 src'!AK21,"")</f>
        <v>2.4749999999999996</v>
      </c>
      <c r="L9" s="80">
        <f>IF('vs2 src'!AL21&lt;&gt;0,'vs2 src'!AL21,"")</f>
        <v>5.800000000000002</v>
      </c>
      <c r="M9" s="80">
        <f>IF('vs2 src'!AM21&lt;&gt;0,'vs2 src'!AM21,"")</f>
        <v>6.199999999999998</v>
      </c>
      <c r="N9" s="80">
        <f>IF('vs2 src'!AO21&lt;&gt;0,'vs2 src'!AO21,"")</f>
        <v>14.475</v>
      </c>
      <c r="O9" s="64">
        <f>'vs2 src'!AQ21</f>
        <v>28.65</v>
      </c>
      <c r="P9" s="65" t="s">
        <v>26</v>
      </c>
    </row>
    <row r="10" spans="1:16" ht="15" customHeight="1">
      <c r="A10" s="62" t="str">
        <f>'vs2 src'!A10</f>
        <v>9.</v>
      </c>
      <c r="B10" s="63" t="str">
        <f>'vs2 src'!B10</f>
        <v>Kateřina Savková</v>
      </c>
      <c r="C10" s="63"/>
      <c r="D10" s="62">
        <f>'vs2 src'!C10</f>
        <v>2002</v>
      </c>
      <c r="E10" s="63" t="str">
        <f>'vs2 src'!D10</f>
        <v>GSK Ústí nad Labem</v>
      </c>
      <c r="F10" s="63"/>
      <c r="G10" s="80">
        <f>'vs2 src'!Q10</f>
        <v>1.9000000000000001</v>
      </c>
      <c r="H10" s="80">
        <f>'vs2 src'!R10</f>
        <v>6.199999999999998</v>
      </c>
      <c r="I10" s="80">
        <f>'vs2 src'!S10</f>
        <v>6.400000000000001</v>
      </c>
      <c r="J10" s="80">
        <f>'vs2 src'!U10</f>
        <v>14.5</v>
      </c>
      <c r="K10" s="80">
        <f>IF('vs2 src'!AK10&lt;&gt;0,'vs2 src'!AK10,"")</f>
        <v>3.125</v>
      </c>
      <c r="L10" s="80">
        <f>IF('vs2 src'!AL10&lt;&gt;0,'vs2 src'!AL10,"")</f>
        <v>5.15</v>
      </c>
      <c r="M10" s="80">
        <f>IF('vs2 src'!AM10&lt;&gt;0,'vs2 src'!AM10,"")</f>
        <v>6</v>
      </c>
      <c r="N10" s="80">
        <f>IF('vs2 src'!AO10&lt;&gt;0,'vs2 src'!AO10,"")</f>
        <v>13.875</v>
      </c>
      <c r="O10" s="64">
        <f>'vs2 src'!AQ10</f>
        <v>28.375</v>
      </c>
      <c r="P10" s="65" t="s">
        <v>27</v>
      </c>
    </row>
    <row r="11" spans="1:22" ht="15" customHeight="1">
      <c r="A11" s="62" t="str">
        <f>'vs2 src'!A20</f>
        <v>21.</v>
      </c>
      <c r="B11" s="63" t="str">
        <f>'vs2 src'!B20</f>
        <v>Simona Bachmanová</v>
      </c>
      <c r="C11" s="63"/>
      <c r="D11" s="62">
        <f>'vs2 src'!C20</f>
        <v>2002</v>
      </c>
      <c r="E11" s="63" t="str">
        <f>'vs2 src'!D20</f>
        <v>SK MG Baver Třebíč</v>
      </c>
      <c r="F11" s="63"/>
      <c r="G11" s="80">
        <f>'vs2 src'!Q20</f>
        <v>1.875</v>
      </c>
      <c r="H11" s="80">
        <f>'vs2 src'!R20</f>
        <v>5.45</v>
      </c>
      <c r="I11" s="80">
        <f>'vs2 src'!S20</f>
        <v>6.55</v>
      </c>
      <c r="J11" s="80">
        <f>'vs2 src'!U20</f>
        <v>13.875</v>
      </c>
      <c r="K11" s="80">
        <f>IF('vs2 src'!AK20&lt;&gt;0,'vs2 src'!AK20,"")</f>
        <v>2.5</v>
      </c>
      <c r="L11" s="80">
        <f>IF('vs2 src'!AL20&lt;&gt;0,'vs2 src'!AL20,"")</f>
        <v>5.250000000000001</v>
      </c>
      <c r="M11" s="80">
        <f>IF('vs2 src'!AM20&lt;&gt;0,'vs2 src'!AM20,"")</f>
        <v>6.6</v>
      </c>
      <c r="N11" s="80">
        <f>IF('vs2 src'!AO20&lt;&gt;0,'vs2 src'!AO20,"")</f>
        <v>14.35</v>
      </c>
      <c r="O11" s="64">
        <f>'vs2 src'!AQ20</f>
        <v>28.225</v>
      </c>
      <c r="P11" s="65" t="s">
        <v>28</v>
      </c>
      <c r="R11" s="25"/>
      <c r="S11" s="25"/>
      <c r="T11" s="27"/>
      <c r="U11" s="25"/>
      <c r="V11" s="25"/>
    </row>
    <row r="12" spans="1:24" ht="15" customHeight="1">
      <c r="A12" s="62" t="str">
        <f>'vs2 src'!A13</f>
        <v>12.</v>
      </c>
      <c r="B12" s="63" t="str">
        <f>'vs2 src'!B13</f>
        <v>Marie Krištofová </v>
      </c>
      <c r="C12" s="63"/>
      <c r="D12" s="62">
        <f>'vs2 src'!C13</f>
        <v>2001</v>
      </c>
      <c r="E12" s="63" t="str">
        <f>'vs2 src'!D13</f>
        <v>Ideastav Chodov</v>
      </c>
      <c r="F12" s="63"/>
      <c r="G12" s="80">
        <f>'vs2 src'!Q13</f>
        <v>2.1</v>
      </c>
      <c r="H12" s="80">
        <f>'vs2 src'!R13</f>
        <v>5.850000000000002</v>
      </c>
      <c r="I12" s="80">
        <f>'vs2 src'!S13</f>
        <v>6.3</v>
      </c>
      <c r="J12" s="80">
        <f>'vs2 src'!U13</f>
        <v>14.25</v>
      </c>
      <c r="K12" s="80">
        <f>IF('vs2 src'!AK13&lt;&gt;0,'vs2 src'!AK13,"")</f>
        <v>2.8</v>
      </c>
      <c r="L12" s="80">
        <f>IF('vs2 src'!AL13&lt;&gt;0,'vs2 src'!AL13,"")</f>
        <v>5.1499999999999995</v>
      </c>
      <c r="M12" s="80">
        <f>IF('vs2 src'!AM13&lt;&gt;0,'vs2 src'!AM13,"")</f>
        <v>5.850000000000001</v>
      </c>
      <c r="N12" s="80">
        <f>IF('vs2 src'!AO13&lt;&gt;0,'vs2 src'!AO13,"")</f>
        <v>13.8</v>
      </c>
      <c r="O12" s="64">
        <f>'vs2 src'!AQ13</f>
        <v>28.05</v>
      </c>
      <c r="P12" s="65" t="s">
        <v>29</v>
      </c>
      <c r="R12" s="25"/>
      <c r="S12" s="25"/>
      <c r="T12" s="27"/>
      <c r="U12" s="25"/>
      <c r="V12" s="25"/>
      <c r="W12" s="16"/>
      <c r="X12" s="16"/>
    </row>
    <row r="13" spans="1:16" ht="15" customHeight="1">
      <c r="A13" s="62" t="str">
        <f>'vs2 src'!A18</f>
        <v>19.</v>
      </c>
      <c r="B13" s="63" t="str">
        <f>'vs2 src'!B18</f>
        <v>Reiserová Anna</v>
      </c>
      <c r="C13" s="63"/>
      <c r="D13" s="62">
        <f>'vs2 src'!C18</f>
        <v>2001</v>
      </c>
      <c r="E13" s="63" t="str">
        <f>'vs2 src'!D18</f>
        <v>Slavia SK Rapid Plzeň</v>
      </c>
      <c r="F13" s="63"/>
      <c r="G13" s="80">
        <f>'vs2 src'!Q18</f>
        <v>1.85</v>
      </c>
      <c r="H13" s="80">
        <f>'vs2 src'!R18</f>
        <v>5.950000000000001</v>
      </c>
      <c r="I13" s="80">
        <f>'vs2 src'!S18</f>
        <v>5.8500000000000005</v>
      </c>
      <c r="J13" s="80">
        <f>'vs2 src'!U18</f>
        <v>13.65</v>
      </c>
      <c r="K13" s="80">
        <f>IF('vs2 src'!AK18&lt;&gt;0,'vs2 src'!AK18,"")</f>
        <v>2.575</v>
      </c>
      <c r="L13" s="80">
        <f>IF('vs2 src'!AL18&lt;&gt;0,'vs2 src'!AL18,"")</f>
        <v>5.149999999999999</v>
      </c>
      <c r="M13" s="80">
        <f>IF('vs2 src'!AM18&lt;&gt;0,'vs2 src'!AM18,"")</f>
        <v>6.2</v>
      </c>
      <c r="N13" s="80">
        <f>IF('vs2 src'!AO18&lt;&gt;0,'vs2 src'!AO18,"")</f>
        <v>13.925</v>
      </c>
      <c r="O13" s="64">
        <f>'vs2 src'!AQ18</f>
        <v>27.575000000000003</v>
      </c>
      <c r="P13" s="65" t="s">
        <v>30</v>
      </c>
    </row>
    <row r="14" spans="1:16" ht="15" customHeight="1">
      <c r="A14" s="62" t="str">
        <f>'vs2 src'!A4</f>
        <v>2.</v>
      </c>
      <c r="B14" s="63" t="str">
        <f>'vs2 src'!B4</f>
        <v>Tereza Kolenatá </v>
      </c>
      <c r="C14" s="63"/>
      <c r="D14" s="62">
        <f>'vs2 src'!C4</f>
        <v>2002</v>
      </c>
      <c r="E14" s="63" t="str">
        <f>'vs2 src'!D4</f>
        <v>TJ ZŠ Hostivař Praha</v>
      </c>
      <c r="F14" s="63"/>
      <c r="G14" s="80">
        <f>'vs2 src'!Q4</f>
        <v>2.4000000000000004</v>
      </c>
      <c r="H14" s="80">
        <f>'vs2 src'!R4</f>
        <v>6.199999999999999</v>
      </c>
      <c r="I14" s="80">
        <f>'vs2 src'!S4</f>
        <v>6.449999999999999</v>
      </c>
      <c r="J14" s="80">
        <f>'vs2 src'!U4</f>
        <v>15.05</v>
      </c>
      <c r="K14" s="80">
        <f>IF('vs2 src'!AK4&lt;&gt;0,'vs2 src'!AK4,"")</f>
        <v>1.2750000000000001</v>
      </c>
      <c r="L14" s="80">
        <f>IF('vs2 src'!AL4&lt;&gt;0,'vs2 src'!AL4,"")</f>
        <v>5.25</v>
      </c>
      <c r="M14" s="80">
        <f>IF('vs2 src'!AM4&lt;&gt;0,'vs2 src'!AM4,"")</f>
        <v>5.500000000000001</v>
      </c>
      <c r="N14" s="80">
        <f>IF('vs2 src'!AO4&lt;&gt;0,'vs2 src'!AO4,"")</f>
        <v>12.025</v>
      </c>
      <c r="O14" s="64">
        <f>'vs2 src'!AQ4</f>
        <v>27.075000000000003</v>
      </c>
      <c r="P14" s="65" t="s">
        <v>31</v>
      </c>
    </row>
    <row r="15" spans="1:16" ht="15" customHeight="1">
      <c r="A15" s="62" t="str">
        <f>'vs2 src'!A11</f>
        <v>10.</v>
      </c>
      <c r="B15" s="63" t="str">
        <f>'vs2 src'!B11</f>
        <v>Klára Tamchynová </v>
      </c>
      <c r="C15" s="63"/>
      <c r="D15" s="62">
        <f>'vs2 src'!C11</f>
        <v>2001</v>
      </c>
      <c r="E15" s="63" t="str">
        <f>'vs2 src'!D11</f>
        <v>TJ Slavia Karlovy Vary</v>
      </c>
      <c r="F15" s="63"/>
      <c r="G15" s="80">
        <f>'vs2 src'!Q11</f>
        <v>2.175</v>
      </c>
      <c r="H15" s="80">
        <f>'vs2 src'!R11</f>
        <v>6.300000000000002</v>
      </c>
      <c r="I15" s="80">
        <f>'vs2 src'!S11</f>
        <v>6.6</v>
      </c>
      <c r="J15" s="80">
        <f>'vs2 src'!U11</f>
        <v>15.075</v>
      </c>
      <c r="K15" s="80">
        <f>IF('vs2 src'!AK11&lt;&gt;0,'vs2 src'!AK11,"")</f>
        <v>1.3250000000000002</v>
      </c>
      <c r="L15" s="80">
        <f>IF('vs2 src'!AL11&lt;&gt;0,'vs2 src'!AL11,"")</f>
        <v>4.999999999999999</v>
      </c>
      <c r="M15" s="80">
        <f>IF('vs2 src'!AM11&lt;&gt;0,'vs2 src'!AM11,"")</f>
        <v>5.199999999999999</v>
      </c>
      <c r="N15" s="80">
        <f>IF('vs2 src'!AO11&lt;&gt;0,'vs2 src'!AO11,"")</f>
        <v>11.125</v>
      </c>
      <c r="O15" s="64">
        <f>'vs2 src'!AQ11</f>
        <v>26.2</v>
      </c>
      <c r="P15" s="65" t="s">
        <v>32</v>
      </c>
    </row>
    <row r="16" spans="1:16" ht="15" customHeight="1">
      <c r="A16" s="62" t="str">
        <f>'vs2 src'!A27</f>
        <v>30.</v>
      </c>
      <c r="B16" s="63" t="str">
        <f>'vs2 src'!B27</f>
        <v>Lucie Straková </v>
      </c>
      <c r="C16" s="63"/>
      <c r="D16" s="62">
        <f>'vs2 src'!C27</f>
        <v>2002</v>
      </c>
      <c r="E16" s="63" t="str">
        <f>'vs2 src'!D27</f>
        <v>Ideastav Chodov</v>
      </c>
      <c r="F16" s="63"/>
      <c r="G16" s="80">
        <f>'vs2 src'!Q27</f>
        <v>1.7999999999999998</v>
      </c>
      <c r="H16" s="80">
        <f>'vs2 src'!R27</f>
        <v>5.599999999999999</v>
      </c>
      <c r="I16" s="80">
        <f>'vs2 src'!S27</f>
        <v>5.699999999999999</v>
      </c>
      <c r="J16" s="80">
        <f>'vs2 src'!U27</f>
        <v>13.1</v>
      </c>
      <c r="K16" s="80">
        <f>IF('vs2 src'!AK27&lt;&gt;0,'vs2 src'!AK27,"")</f>
        <v>1.5</v>
      </c>
      <c r="L16" s="80">
        <f>IF('vs2 src'!AL27&lt;&gt;0,'vs2 src'!AL27,"")</f>
        <v>4.85</v>
      </c>
      <c r="M16" s="80">
        <f>IF('vs2 src'!AM27&lt;&gt;0,'vs2 src'!AM27,"")</f>
        <v>5.550000000000001</v>
      </c>
      <c r="N16" s="80">
        <f>IF('vs2 src'!AO27&lt;&gt;0,'vs2 src'!AO27,"")</f>
        <v>11.9</v>
      </c>
      <c r="O16" s="64">
        <f>'vs2 src'!AQ27</f>
        <v>25</v>
      </c>
      <c r="P16" s="65" t="s">
        <v>33</v>
      </c>
    </row>
    <row r="17" spans="1:16" ht="15" customHeight="1">
      <c r="A17" s="62" t="str">
        <f>'vs2 src'!A9</f>
        <v>8.</v>
      </c>
      <c r="B17" s="63" t="str">
        <f>'vs2 src'!B9</f>
        <v>Pavla Buřičová</v>
      </c>
      <c r="C17" s="63"/>
      <c r="D17" s="62">
        <f>'vs2 src'!C9</f>
        <v>2001</v>
      </c>
      <c r="E17" s="63" t="str">
        <f>'vs2 src'!D9</f>
        <v>GSK Tábor</v>
      </c>
      <c r="F17" s="63"/>
      <c r="G17" s="80">
        <f>'vs2 src'!Q9</f>
        <v>1.4</v>
      </c>
      <c r="H17" s="80">
        <f>'vs2 src'!R9</f>
        <v>5.700000000000001</v>
      </c>
      <c r="I17" s="80">
        <f>'vs2 src'!S9</f>
        <v>5.8</v>
      </c>
      <c r="J17" s="80">
        <f>'vs2 src'!U9</f>
        <v>12.9</v>
      </c>
      <c r="K17" s="80">
        <f>IF('vs2 src'!AK9&lt;&gt;0,'vs2 src'!AK9,"")</f>
        <v>1.9</v>
      </c>
      <c r="L17" s="80">
        <f>IF('vs2 src'!AL9&lt;&gt;0,'vs2 src'!AL9,"")</f>
        <v>4.9</v>
      </c>
      <c r="M17" s="80">
        <f>IF('vs2 src'!AM9&lt;&gt;0,'vs2 src'!AM9,"")</f>
        <v>5.299999999999999</v>
      </c>
      <c r="N17" s="80">
        <f>IF('vs2 src'!AO9&lt;&gt;0,'vs2 src'!AO9,"")</f>
        <v>12.1</v>
      </c>
      <c r="O17" s="64">
        <f>'vs2 src'!AQ9</f>
        <v>25</v>
      </c>
      <c r="P17" s="65" t="s">
        <v>34</v>
      </c>
    </row>
    <row r="18" spans="1:16" ht="15" customHeight="1">
      <c r="A18" s="62" t="str">
        <f>'vs2 src'!A6</f>
        <v>5.</v>
      </c>
      <c r="B18" s="63" t="str">
        <f>'vs2 src'!B6</f>
        <v>Karolína Syslová </v>
      </c>
      <c r="C18" s="63"/>
      <c r="D18" s="62">
        <f>'vs2 src'!C6</f>
        <v>2001</v>
      </c>
      <c r="E18" s="63" t="str">
        <f>'vs2 src'!D6</f>
        <v>TJ Sokol Jablonec SC</v>
      </c>
      <c r="F18" s="63"/>
      <c r="G18" s="80">
        <f>'vs2 src'!Q6</f>
        <v>1.9249999999999998</v>
      </c>
      <c r="H18" s="80">
        <f>'vs2 src'!R6</f>
        <v>6.15</v>
      </c>
      <c r="I18" s="80">
        <f>'vs2 src'!S6</f>
        <v>5.85</v>
      </c>
      <c r="J18" s="80">
        <f>'vs2 src'!U6</f>
        <v>13.925</v>
      </c>
      <c r="K18" s="80">
        <f>IF('vs2 src'!AK6&lt;&gt;0,'vs2 src'!AK6,"")</f>
        <v>2.3</v>
      </c>
      <c r="L18" s="80">
        <f>IF('vs2 src'!AL6&lt;&gt;0,'vs2 src'!AL6,"")</f>
        <v>3.25</v>
      </c>
      <c r="M18" s="80">
        <f>IF('vs2 src'!AM6&lt;&gt;0,'vs2 src'!AM6,"")</f>
        <v>4.5</v>
      </c>
      <c r="N18" s="80">
        <f>IF('vs2 src'!AO6&lt;&gt;0,'vs2 src'!AO6,"")</f>
        <v>10.05</v>
      </c>
      <c r="O18" s="64">
        <f>'vs2 src'!AQ6</f>
        <v>23.975</v>
      </c>
      <c r="P18" s="65" t="s">
        <v>35</v>
      </c>
    </row>
    <row r="19" spans="1:16" ht="15" customHeight="1">
      <c r="A19" s="62" t="str">
        <f>'vs2 src'!A25</f>
        <v>28.</v>
      </c>
      <c r="B19" s="63" t="str">
        <f>'vs2 src'!B25</f>
        <v>Nicole Koderová</v>
      </c>
      <c r="C19" s="63"/>
      <c r="D19" s="62">
        <f>'vs2 src'!C25</f>
        <v>2002</v>
      </c>
      <c r="E19" s="63" t="str">
        <f>'vs2 src'!D25</f>
        <v>MIKA Chomutov</v>
      </c>
      <c r="F19" s="63"/>
      <c r="G19" s="80">
        <f>'vs2 src'!Q25</f>
        <v>1.425</v>
      </c>
      <c r="H19" s="80">
        <f>'vs2 src'!R25</f>
        <v>5.749999999999998</v>
      </c>
      <c r="I19" s="80">
        <f>'vs2 src'!S25</f>
        <v>5.5</v>
      </c>
      <c r="J19" s="80">
        <f>'vs2 src'!U25</f>
        <v>12.675</v>
      </c>
      <c r="K19" s="64"/>
      <c r="L19" s="64"/>
      <c r="M19" s="64"/>
      <c r="N19" s="64">
        <f>IF('vs2 src'!AO25&lt;&gt;0,'vs2 src'!AO25,"")</f>
      </c>
      <c r="O19" s="64">
        <f>'vs2 src'!AQ25</f>
        <v>12.675</v>
      </c>
      <c r="P19" s="65" t="s">
        <v>36</v>
      </c>
    </row>
    <row r="20" spans="1:16" ht="15" customHeight="1">
      <c r="A20" s="62" t="str">
        <f>'vs2 src'!A7</f>
        <v>6.</v>
      </c>
      <c r="B20" s="63" t="str">
        <f>'vs2 src'!B7</f>
        <v>Johana Vondráková </v>
      </c>
      <c r="C20" s="63"/>
      <c r="D20" s="62">
        <f>'vs2 src'!C7</f>
        <v>2002</v>
      </c>
      <c r="E20" s="63" t="str">
        <f>'vs2 src'!D7</f>
        <v>Ideastav Chodov</v>
      </c>
      <c r="F20" s="63"/>
      <c r="G20" s="80">
        <f>'vs2 src'!Q7</f>
        <v>1.775</v>
      </c>
      <c r="H20" s="80">
        <f>'vs2 src'!R7</f>
        <v>5.45</v>
      </c>
      <c r="I20" s="80">
        <f>'vs2 src'!S7</f>
        <v>5.399999999999999</v>
      </c>
      <c r="J20" s="80">
        <f>'vs2 src'!U7</f>
        <v>12.625</v>
      </c>
      <c r="K20" s="64"/>
      <c r="L20" s="64"/>
      <c r="M20" s="64"/>
      <c r="N20" s="64">
        <f>IF('vs2 src'!AO7&lt;&gt;0,'vs2 src'!AO7,"")</f>
      </c>
      <c r="O20" s="64">
        <f>'vs2 src'!AQ7</f>
        <v>12.625</v>
      </c>
      <c r="P20" s="65" t="s">
        <v>37</v>
      </c>
    </row>
    <row r="21" spans="1:16" ht="15" customHeight="1">
      <c r="A21" s="62" t="str">
        <f>'vs2 src'!A19</f>
        <v>20.</v>
      </c>
      <c r="B21" s="63" t="str">
        <f>'vs2 src'!B19</f>
        <v>Škardová Sára </v>
      </c>
      <c r="C21" s="63"/>
      <c r="D21" s="62">
        <f>'vs2 src'!C19</f>
        <v>2001</v>
      </c>
      <c r="E21" s="63" t="str">
        <f>'vs2 src'!D19</f>
        <v>Sokol Praha VII</v>
      </c>
      <c r="F21" s="63"/>
      <c r="G21" s="80">
        <f>'vs2 src'!Q19</f>
        <v>1.5999999999999999</v>
      </c>
      <c r="H21" s="80">
        <f>'vs2 src'!R19</f>
        <v>5.550000000000002</v>
      </c>
      <c r="I21" s="80">
        <f>'vs2 src'!S19</f>
        <v>5.449999999999999</v>
      </c>
      <c r="J21" s="80">
        <f>'vs2 src'!U19</f>
        <v>12.6</v>
      </c>
      <c r="K21" s="64"/>
      <c r="L21" s="64"/>
      <c r="M21" s="64"/>
      <c r="N21" s="64">
        <f>IF('vs2 src'!AO19&lt;&gt;0,'vs2 src'!AO19,"")</f>
      </c>
      <c r="O21" s="64">
        <f>'vs2 src'!AQ19</f>
        <v>12.6</v>
      </c>
      <c r="P21" s="65" t="s">
        <v>38</v>
      </c>
    </row>
    <row r="22" spans="1:16" ht="15" customHeight="1">
      <c r="A22" s="62" t="str">
        <f>'vs2 src'!A17</f>
        <v>16.</v>
      </c>
      <c r="B22" s="63" t="str">
        <f>'vs2 src'!B17</f>
        <v>Kateřina Nováková</v>
      </c>
      <c r="C22" s="63"/>
      <c r="D22" s="62">
        <f>'vs2 src'!C17</f>
        <v>2002</v>
      </c>
      <c r="E22" s="63" t="str">
        <f>'vs2 src'!D17</f>
        <v>MIKA Chomutov</v>
      </c>
      <c r="F22" s="63"/>
      <c r="G22" s="80">
        <f>'vs2 src'!Q17</f>
        <v>1.6</v>
      </c>
      <c r="H22" s="80">
        <f>'vs2 src'!R17</f>
        <v>5.6</v>
      </c>
      <c r="I22" s="80">
        <f>'vs2 src'!S17</f>
        <v>5.35</v>
      </c>
      <c r="J22" s="80">
        <f>'vs2 src'!U17</f>
        <v>12.55</v>
      </c>
      <c r="K22" s="64"/>
      <c r="L22" s="64"/>
      <c r="M22" s="64"/>
      <c r="N22" s="64">
        <f>IF('vs2 src'!AO17&lt;&gt;0,'vs2 src'!AO17,"")</f>
      </c>
      <c r="O22" s="64">
        <f>'vs2 src'!AQ17</f>
        <v>12.55</v>
      </c>
      <c r="P22" s="65" t="s">
        <v>39</v>
      </c>
    </row>
    <row r="23" spans="1:16" ht="15" customHeight="1">
      <c r="A23" s="62" t="str">
        <f>'vs2 src'!A16</f>
        <v>15.</v>
      </c>
      <c r="B23" s="63" t="str">
        <f>'vs2 src'!B16</f>
        <v>Anužin Gambaatar</v>
      </c>
      <c r="C23" s="63"/>
      <c r="D23" s="62">
        <f>'vs2 src'!C16</f>
        <v>2001</v>
      </c>
      <c r="E23" s="63" t="str">
        <f>'vs2 src'!D16</f>
        <v>TJ  Slavia  Hr. Králové</v>
      </c>
      <c r="F23" s="63"/>
      <c r="G23" s="80">
        <f>'vs2 src'!Q16</f>
        <v>1.4249999999999998</v>
      </c>
      <c r="H23" s="80">
        <f>'vs2 src'!R16</f>
        <v>5.800000000000001</v>
      </c>
      <c r="I23" s="80">
        <f>'vs2 src'!S16</f>
        <v>5.100000000000001</v>
      </c>
      <c r="J23" s="80">
        <f>'vs2 src'!U16</f>
        <v>12.325</v>
      </c>
      <c r="K23" s="64"/>
      <c r="L23" s="64"/>
      <c r="M23" s="64"/>
      <c r="N23" s="64">
        <f>IF('vs2 src'!AO16&lt;&gt;0,'vs2 src'!AO16,"")</f>
      </c>
      <c r="O23" s="64">
        <f>'vs2 src'!AQ16</f>
        <v>12.325</v>
      </c>
      <c r="P23" s="65" t="s">
        <v>152</v>
      </c>
    </row>
    <row r="24" spans="1:16" ht="15" customHeight="1">
      <c r="A24" s="62" t="str">
        <f>'vs2 src'!A14</f>
        <v>13.</v>
      </c>
      <c r="B24" s="63" t="str">
        <f>'vs2 src'!B14</f>
        <v>Mocná Juliána </v>
      </c>
      <c r="C24" s="63"/>
      <c r="D24" s="62">
        <f>'vs2 src'!C14</f>
        <v>2001</v>
      </c>
      <c r="E24" s="63" t="str">
        <f>'vs2 src'!D14</f>
        <v>Sokol Praha VII</v>
      </c>
      <c r="F24" s="63"/>
      <c r="G24" s="80">
        <f>'vs2 src'!Q14</f>
        <v>1.4</v>
      </c>
      <c r="H24" s="80">
        <f>'vs2 src'!R14</f>
        <v>5.249999999999999</v>
      </c>
      <c r="I24" s="80">
        <f>'vs2 src'!S14</f>
        <v>5.5</v>
      </c>
      <c r="J24" s="80">
        <f>'vs2 src'!U14</f>
        <v>12.15</v>
      </c>
      <c r="K24" s="64"/>
      <c r="L24" s="64"/>
      <c r="M24" s="64"/>
      <c r="N24" s="64">
        <f>IF('vs2 src'!AO14&lt;&gt;0,'vs2 src'!AO14,"")</f>
      </c>
      <c r="O24" s="64">
        <f>'vs2 src'!AQ14</f>
        <v>12.15</v>
      </c>
      <c r="P24" s="65" t="s">
        <v>153</v>
      </c>
    </row>
    <row r="25" spans="1:16" ht="15" customHeight="1">
      <c r="A25" s="62" t="str">
        <f>'vs2 src'!A3</f>
        <v>1.</v>
      </c>
      <c r="B25" s="63" t="str">
        <f>'vs2 src'!B3</f>
        <v>Ludmila Žlábková</v>
      </c>
      <c r="C25" s="63"/>
      <c r="D25" s="62">
        <f>'vs2 src'!C3</f>
        <v>2001</v>
      </c>
      <c r="E25" s="63" t="str">
        <f>'vs2 src'!D3</f>
        <v>SK MG AJUR Hr.Králové</v>
      </c>
      <c r="F25" s="63"/>
      <c r="G25" s="80">
        <f>'vs2 src'!Q3</f>
        <v>0.975</v>
      </c>
      <c r="H25" s="80">
        <f>'vs2 src'!R3</f>
        <v>5.800000000000001</v>
      </c>
      <c r="I25" s="80">
        <f>'vs2 src'!S3</f>
        <v>5.199999999999999</v>
      </c>
      <c r="J25" s="80">
        <f>'vs2 src'!U3</f>
        <v>11.975</v>
      </c>
      <c r="K25" s="64"/>
      <c r="L25" s="64"/>
      <c r="M25" s="64"/>
      <c r="N25" s="64">
        <f>IF('vs2 src'!AO3&lt;&gt;0,'vs2 src'!AO3,"")</f>
      </c>
      <c r="O25" s="64">
        <f>'vs2 src'!AQ3</f>
        <v>11.975</v>
      </c>
      <c r="P25" s="65" t="s">
        <v>42</v>
      </c>
    </row>
    <row r="26" spans="1:16" ht="15" customHeight="1">
      <c r="A26" s="62" t="str">
        <f>'vs2 src'!A26</f>
        <v>29.</v>
      </c>
      <c r="B26" s="63" t="str">
        <f>'vs2 src'!B26</f>
        <v>Kateřina Šímová</v>
      </c>
      <c r="C26" s="63"/>
      <c r="D26" s="62">
        <f>'vs2 src'!C26</f>
        <v>2002</v>
      </c>
      <c r="E26" s="63" t="str">
        <f>'vs2 src'!D26</f>
        <v>GSK Ústí nad Labem</v>
      </c>
      <c r="F26" s="63"/>
      <c r="G26" s="80">
        <f>'vs2 src'!Q26</f>
        <v>0.9750000000000001</v>
      </c>
      <c r="H26" s="80">
        <f>'vs2 src'!R26</f>
        <v>5.500000000000001</v>
      </c>
      <c r="I26" s="80">
        <f>'vs2 src'!S26</f>
        <v>5.3</v>
      </c>
      <c r="J26" s="80">
        <f>'vs2 src'!U26</f>
        <v>11.775</v>
      </c>
      <c r="K26" s="64"/>
      <c r="L26" s="64"/>
      <c r="M26" s="64"/>
      <c r="N26" s="64">
        <f>IF('vs2 src'!AO26&lt;&gt;0,'vs2 src'!AO26,"")</f>
      </c>
      <c r="O26" s="64">
        <f>'vs2 src'!AQ26</f>
        <v>11.775</v>
      </c>
      <c r="P26" s="65" t="s">
        <v>43</v>
      </c>
    </row>
    <row r="27" spans="1:16" ht="15" customHeight="1">
      <c r="A27" s="62" t="str">
        <f>'vs2 src'!A28</f>
        <v>32.</v>
      </c>
      <c r="B27" s="63" t="str">
        <f>'vs2 src'!B28</f>
        <v>Karolína Zítková</v>
      </c>
      <c r="C27" s="63"/>
      <c r="D27" s="62">
        <f>'vs2 src'!C28</f>
        <v>2002</v>
      </c>
      <c r="E27" s="63" t="str">
        <f>'vs2 src'!D28</f>
        <v>GSK Tábor</v>
      </c>
      <c r="F27" s="63"/>
      <c r="G27" s="80">
        <f>'vs2 src'!Q28</f>
        <v>1.025</v>
      </c>
      <c r="H27" s="80">
        <f>'vs2 src'!R28</f>
        <v>5.399999999999999</v>
      </c>
      <c r="I27" s="80">
        <f>'vs2 src'!S28</f>
        <v>5.299999999999999</v>
      </c>
      <c r="J27" s="80">
        <f>'vs2 src'!U28</f>
        <v>11.725</v>
      </c>
      <c r="K27" s="64"/>
      <c r="L27" s="64"/>
      <c r="M27" s="64"/>
      <c r="N27" s="64">
        <f>IF('vs2 src'!AO28&lt;&gt;0,'vs2 src'!AO28,"")</f>
      </c>
      <c r="O27" s="64">
        <f>'vs2 src'!AQ28</f>
        <v>11.725</v>
      </c>
      <c r="P27" s="65" t="s">
        <v>164</v>
      </c>
    </row>
    <row r="28" spans="1:16" ht="15" customHeight="1">
      <c r="A28" s="62" t="str">
        <f>'vs2 src'!A24</f>
        <v>27.</v>
      </c>
      <c r="B28" s="63" t="str">
        <f>'vs2 src'!B24</f>
        <v>Laura Jiříková </v>
      </c>
      <c r="C28" s="63"/>
      <c r="D28" s="62">
        <f>'vs2 src'!C24</f>
        <v>2002</v>
      </c>
      <c r="E28" s="63" t="str">
        <f>'vs2 src'!D24</f>
        <v>Sokol Praha VII</v>
      </c>
      <c r="F28" s="63"/>
      <c r="G28" s="80">
        <f>'vs2 src'!Q24</f>
        <v>1.25</v>
      </c>
      <c r="H28" s="80">
        <f>'vs2 src'!R24</f>
        <v>5.2250000000000005</v>
      </c>
      <c r="I28" s="80">
        <f>'vs2 src'!S24</f>
        <v>5.199999999999999</v>
      </c>
      <c r="J28" s="80">
        <f>'vs2 src'!U24</f>
        <v>11.675</v>
      </c>
      <c r="K28" s="64"/>
      <c r="L28" s="64"/>
      <c r="M28" s="64"/>
      <c r="N28" s="64">
        <f>IF('vs2 src'!AO24&lt;&gt;0,'vs2 src'!AO24,"")</f>
      </c>
      <c r="O28" s="64">
        <f>'vs2 src'!AQ24</f>
        <v>11.675</v>
      </c>
      <c r="P28" s="65" t="s">
        <v>165</v>
      </c>
    </row>
    <row r="29" spans="1:16" ht="15" customHeight="1">
      <c r="A29" s="62" t="str">
        <f>'vs2 src'!A22</f>
        <v>24.</v>
      </c>
      <c r="B29" s="63" t="str">
        <f>'vs2 src'!B22</f>
        <v>Sabina Krejčí </v>
      </c>
      <c r="C29" s="63"/>
      <c r="D29" s="62">
        <f>'vs2 src'!C22</f>
        <v>2002</v>
      </c>
      <c r="E29" s="63" t="str">
        <f>'vs2 src'!D22</f>
        <v>GSK Ústí nad Labem</v>
      </c>
      <c r="F29" s="63"/>
      <c r="G29" s="80">
        <f>'vs2 src'!Q22</f>
        <v>1.0750000000000002</v>
      </c>
      <c r="H29" s="80">
        <f>'vs2 src'!R22</f>
        <v>5.349999999999998</v>
      </c>
      <c r="I29" s="80">
        <f>'vs2 src'!S22</f>
        <v>5.199999999999999</v>
      </c>
      <c r="J29" s="80">
        <f>'vs2 src'!U22</f>
        <v>11.625</v>
      </c>
      <c r="K29" s="64"/>
      <c r="L29" s="64"/>
      <c r="M29" s="64"/>
      <c r="N29" s="64">
        <f>IF('vs2 src'!AO22&lt;&gt;0,'vs2 src'!AO22,"")</f>
      </c>
      <c r="O29" s="64">
        <f>'vs2 src'!AQ22</f>
        <v>11.625</v>
      </c>
      <c r="P29" s="65" t="s">
        <v>166</v>
      </c>
    </row>
    <row r="30" spans="1:16" ht="15" customHeight="1">
      <c r="A30" s="62" t="str">
        <f>'vs2 src'!A29</f>
        <v>33.</v>
      </c>
      <c r="B30" s="63" t="str">
        <f>'vs2 src'!B29</f>
        <v>Barbora Křemelová </v>
      </c>
      <c r="C30" s="63"/>
      <c r="D30" s="62">
        <f>'vs2 src'!C29</f>
        <v>2002</v>
      </c>
      <c r="E30" s="63" t="str">
        <f>'vs2 src'!D29</f>
        <v>Sokol Praha VII</v>
      </c>
      <c r="F30" s="63"/>
      <c r="G30" s="80">
        <f>'vs2 src'!Q29</f>
        <v>1.2000000000000002</v>
      </c>
      <c r="H30" s="80">
        <f>'vs2 src'!R29</f>
        <v>5.449999999999999</v>
      </c>
      <c r="I30" s="80">
        <f>'vs2 src'!S29</f>
        <v>4.9</v>
      </c>
      <c r="J30" s="80">
        <f>'vs2 src'!U29</f>
        <v>11.55</v>
      </c>
      <c r="K30" s="64"/>
      <c r="L30" s="64"/>
      <c r="M30" s="64"/>
      <c r="N30" s="64">
        <f>IF('vs2 src'!AO29&lt;&gt;0,'vs2 src'!AO29,"")</f>
      </c>
      <c r="O30" s="64">
        <f>'vs2 src'!AQ29</f>
        <v>11.55</v>
      </c>
      <c r="P30" s="65" t="s">
        <v>167</v>
      </c>
    </row>
    <row r="31" spans="1:16" ht="15" customHeight="1">
      <c r="A31" s="62" t="str">
        <f>'vs2 src'!A15</f>
        <v>14.</v>
      </c>
      <c r="B31" s="63" t="str">
        <f>'vs2 src'!B15</f>
        <v> Linda Laláková </v>
      </c>
      <c r="C31" s="63"/>
      <c r="D31" s="62">
        <f>'vs2 src'!C15</f>
        <v>2002</v>
      </c>
      <c r="E31" s="63" t="str">
        <f>'vs2 src'!D15</f>
        <v>RG Proactive Milevsko </v>
      </c>
      <c r="F31" s="63"/>
      <c r="G31" s="80">
        <f>'vs2 src'!Q15</f>
        <v>0.7</v>
      </c>
      <c r="H31" s="80">
        <f>'vs2 src'!R15</f>
        <v>4.975</v>
      </c>
      <c r="I31" s="80">
        <f>'vs2 src'!S15</f>
        <v>4.300000000000002</v>
      </c>
      <c r="J31" s="80">
        <f>'vs2 src'!U15</f>
        <v>9.975</v>
      </c>
      <c r="K31" s="64"/>
      <c r="L31" s="64"/>
      <c r="M31" s="64"/>
      <c r="N31" s="64">
        <f>IF('vs2 src'!AO15&lt;&gt;0,'vs2 src'!AO15,"")</f>
      </c>
      <c r="O31" s="64">
        <f>'vs2 src'!AQ15</f>
        <v>9.975</v>
      </c>
      <c r="P31" s="65" t="s">
        <v>168</v>
      </c>
    </row>
    <row r="32" spans="4:13" ht="21">
      <c r="D32" s="7"/>
      <c r="F32" s="3" t="s">
        <v>86</v>
      </c>
      <c r="G32" s="3"/>
      <c r="H32" s="3"/>
      <c r="I32" s="3"/>
      <c r="J32" s="1"/>
      <c r="K32" s="1"/>
      <c r="L32" s="1"/>
      <c r="M32" s="1"/>
    </row>
    <row r="33" spans="4:13" ht="21">
      <c r="D33" s="7"/>
      <c r="F33" s="3" t="s">
        <v>87</v>
      </c>
      <c r="G33" s="3"/>
      <c r="H33" s="3"/>
      <c r="I33" s="3"/>
      <c r="J33" s="1"/>
      <c r="K33" s="1"/>
      <c r="L33" s="1"/>
      <c r="M33" s="1"/>
    </row>
    <row r="34" spans="4:16" ht="15.75">
      <c r="D34" s="7"/>
      <c r="G34" s="84" t="s">
        <v>44</v>
      </c>
      <c r="H34" s="84"/>
      <c r="I34" s="84"/>
      <c r="J34" s="84"/>
      <c r="K34" s="84" t="s">
        <v>45</v>
      </c>
      <c r="L34" s="84"/>
      <c r="M34" s="84"/>
      <c r="N34" s="84"/>
      <c r="O34" s="69"/>
      <c r="P34" s="70"/>
    </row>
    <row r="35" spans="2:16" ht="18" customHeight="1">
      <c r="B35" s="5" t="s">
        <v>56</v>
      </c>
      <c r="C35" s="4"/>
      <c r="D35" s="10"/>
      <c r="E35" s="4"/>
      <c r="G35" s="68" t="s">
        <v>248</v>
      </c>
      <c r="H35" s="68" t="s">
        <v>249</v>
      </c>
      <c r="I35" s="68" t="s">
        <v>250</v>
      </c>
      <c r="J35" s="67" t="s">
        <v>251</v>
      </c>
      <c r="K35" s="67" t="s">
        <v>248</v>
      </c>
      <c r="L35" s="67" t="s">
        <v>249</v>
      </c>
      <c r="M35" s="67" t="s">
        <v>250</v>
      </c>
      <c r="N35" s="67" t="s">
        <v>251</v>
      </c>
      <c r="O35" s="67" t="s">
        <v>41</v>
      </c>
      <c r="P35" s="67" t="s">
        <v>21</v>
      </c>
    </row>
    <row r="36" spans="1:16" ht="15" customHeight="1">
      <c r="A36" s="62" t="str">
        <f>'vs2 src'!A34</f>
        <v>3.</v>
      </c>
      <c r="B36" s="63" t="str">
        <f>'vs2 src'!B34</f>
        <v>Natálie Křížová </v>
      </c>
      <c r="C36" s="63"/>
      <c r="D36" s="62">
        <f>'vs2 src'!C34</f>
        <v>2000</v>
      </c>
      <c r="E36" s="63" t="str">
        <f>'vs2 src'!D34</f>
        <v>RG Proactive Milevsko </v>
      </c>
      <c r="F36" s="63"/>
      <c r="G36" s="66">
        <f>'vs2 src'!Q34</f>
        <v>2.9749999999999996</v>
      </c>
      <c r="H36" s="66">
        <f>'vs2 src'!R34</f>
        <v>7.3000000000000025</v>
      </c>
      <c r="I36" s="66">
        <f>'vs2 src'!S34</f>
        <v>5.8</v>
      </c>
      <c r="J36" s="66">
        <f>'vs2 src'!U34</f>
        <v>16.075</v>
      </c>
      <c r="K36" s="66">
        <f>'vs2 src'!AK34</f>
        <v>4.4</v>
      </c>
      <c r="L36" s="66">
        <f>'vs2 src'!AL34</f>
        <v>7.35</v>
      </c>
      <c r="M36" s="66">
        <f>'vs2 src'!AM34</f>
        <v>7.3</v>
      </c>
      <c r="N36" s="66">
        <f>'vs2 src'!AO34</f>
        <v>19.05</v>
      </c>
      <c r="O36" s="66">
        <f>'vs2 src'!AQ34</f>
        <v>35.125</v>
      </c>
      <c r="P36" s="71" t="s">
        <v>22</v>
      </c>
    </row>
    <row r="37" spans="1:16" ht="15" customHeight="1">
      <c r="A37" s="62" t="str">
        <f>'vs2 src'!A42</f>
        <v>12.</v>
      </c>
      <c r="B37" s="63" t="str">
        <f>'vs2 src'!B42</f>
        <v>Barbora Hledíková</v>
      </c>
      <c r="C37" s="63"/>
      <c r="D37" s="62">
        <f>'vs2 src'!C42</f>
        <v>1999</v>
      </c>
      <c r="E37" s="63" t="str">
        <f>'vs2 src'!D42</f>
        <v>TJ Sokol Žižkov</v>
      </c>
      <c r="F37" s="63"/>
      <c r="G37" s="66">
        <f>'vs2 src'!Q42</f>
        <v>3.95</v>
      </c>
      <c r="H37" s="66">
        <f>'vs2 src'!R42</f>
        <v>7.199999999999999</v>
      </c>
      <c r="I37" s="66">
        <f>'vs2 src'!S42</f>
        <v>6.950000000000001</v>
      </c>
      <c r="J37" s="66">
        <f>'vs2 src'!U42</f>
        <v>18.1</v>
      </c>
      <c r="K37" s="66">
        <f>'vs2 src'!AK42</f>
        <v>3.125</v>
      </c>
      <c r="L37" s="66">
        <f>'vs2 src'!AL42</f>
        <v>6.35</v>
      </c>
      <c r="M37" s="66">
        <f>'vs2 src'!AM42</f>
        <v>7</v>
      </c>
      <c r="N37" s="66">
        <f>'vs2 src'!AO42</f>
        <v>16.475</v>
      </c>
      <c r="O37" s="66">
        <f>'vs2 src'!AQ42</f>
        <v>34.575</v>
      </c>
      <c r="P37" s="71" t="s">
        <v>23</v>
      </c>
    </row>
    <row r="38" spans="1:16" ht="15" customHeight="1">
      <c r="A38" s="62" t="str">
        <f>'vs2 src'!A39</f>
        <v>8.</v>
      </c>
      <c r="B38" s="63" t="str">
        <f>'vs2 src'!B39</f>
        <v>Kateřina Klicmanová </v>
      </c>
      <c r="C38" s="63"/>
      <c r="D38" s="62">
        <f>'vs2 src'!C39</f>
        <v>2000</v>
      </c>
      <c r="E38" s="63" t="str">
        <f>'vs2 src'!D39</f>
        <v>TJ ZŠ Hostivař Praha</v>
      </c>
      <c r="F38" s="63"/>
      <c r="G38" s="66">
        <f>'vs2 src'!Q39</f>
        <v>3.7249999999999996</v>
      </c>
      <c r="H38" s="66">
        <f>'vs2 src'!R39</f>
        <v>7.000000000000001</v>
      </c>
      <c r="I38" s="66">
        <f>'vs2 src'!S39</f>
        <v>6.750000000000001</v>
      </c>
      <c r="J38" s="66">
        <f>'vs2 src'!U39</f>
        <v>17.475</v>
      </c>
      <c r="K38" s="66">
        <f>'vs2 src'!AK39</f>
        <v>3.375</v>
      </c>
      <c r="L38" s="66">
        <f>'vs2 src'!AL39</f>
        <v>6.099999999999999</v>
      </c>
      <c r="M38" s="66">
        <f>'vs2 src'!AM39</f>
        <v>6.699999999999999</v>
      </c>
      <c r="N38" s="66">
        <f>'vs2 src'!AO39</f>
        <v>16.175</v>
      </c>
      <c r="O38" s="66">
        <f>'vs2 src'!AQ39</f>
        <v>33.650000000000006</v>
      </c>
      <c r="P38" s="71" t="s">
        <v>24</v>
      </c>
    </row>
    <row r="39" spans="1:16" ht="15" customHeight="1">
      <c r="A39" s="62" t="str">
        <f>'vs2 src'!A37</f>
        <v>6.</v>
      </c>
      <c r="B39" s="63" t="str">
        <f>'vs2 src'!B37</f>
        <v>Natálie Metodijeva </v>
      </c>
      <c r="C39" s="63"/>
      <c r="D39" s="62">
        <f>'vs2 src'!C37</f>
        <v>2000</v>
      </c>
      <c r="E39" s="63" t="str">
        <f>'vs2 src'!D37</f>
        <v>TJ ZŠ Hostivař Praha</v>
      </c>
      <c r="F39" s="63"/>
      <c r="G39" s="66">
        <f>'vs2 src'!Q37</f>
        <v>3.7249999999999996</v>
      </c>
      <c r="H39" s="66">
        <f>'vs2 src'!R37</f>
        <v>7.299999999999999</v>
      </c>
      <c r="I39" s="66">
        <f>'vs2 src'!S37</f>
        <v>6.649999999999999</v>
      </c>
      <c r="J39" s="66">
        <f>'vs2 src'!U37</f>
        <v>17.675</v>
      </c>
      <c r="K39" s="66">
        <f>'vs2 src'!AK37</f>
        <v>2.175</v>
      </c>
      <c r="L39" s="66">
        <f>'vs2 src'!AL37</f>
        <v>6.150000000000001</v>
      </c>
      <c r="M39" s="66">
        <f>'vs2 src'!AM37</f>
        <v>6.85</v>
      </c>
      <c r="N39" s="66">
        <f>'vs2 src'!AO37</f>
        <v>15.175</v>
      </c>
      <c r="O39" s="66">
        <f>'vs2 src'!AQ37</f>
        <v>32.85</v>
      </c>
      <c r="P39" s="71" t="s">
        <v>25</v>
      </c>
    </row>
    <row r="40" spans="1:16" ht="15" customHeight="1">
      <c r="A40" s="62" t="str">
        <f>'vs2 src'!A40</f>
        <v>9.</v>
      </c>
      <c r="B40" s="63" t="str">
        <f>'vs2 src'!B40</f>
        <v>Natálie Kadlečková</v>
      </c>
      <c r="C40" s="63"/>
      <c r="D40" s="62">
        <f>'vs2 src'!C40</f>
        <v>2000</v>
      </c>
      <c r="E40" s="63" t="str">
        <f>'vs2 src'!D40</f>
        <v>SK MG AJUR Hr.Králové</v>
      </c>
      <c r="F40" s="63"/>
      <c r="G40" s="66">
        <f>'vs2 src'!Q40</f>
        <v>3.625</v>
      </c>
      <c r="H40" s="66">
        <f>'vs2 src'!R40</f>
        <v>7.05</v>
      </c>
      <c r="I40" s="66">
        <f>'vs2 src'!S40</f>
        <v>6.25</v>
      </c>
      <c r="J40" s="66">
        <f>'vs2 src'!U40</f>
        <v>16.525</v>
      </c>
      <c r="K40" s="66">
        <f>'vs2 src'!AK40</f>
        <v>3</v>
      </c>
      <c r="L40" s="66">
        <f>'vs2 src'!AL40</f>
        <v>6.349999999999999</v>
      </c>
      <c r="M40" s="66">
        <f>'vs2 src'!AM40</f>
        <v>6.799999999999999</v>
      </c>
      <c r="N40" s="66">
        <f>'vs2 src'!AO40</f>
        <v>16.15</v>
      </c>
      <c r="O40" s="66">
        <f>'vs2 src'!AQ40</f>
        <v>32.675</v>
      </c>
      <c r="P40" s="71" t="s">
        <v>26</v>
      </c>
    </row>
    <row r="41" spans="1:16" ht="15" customHeight="1">
      <c r="A41" s="62" t="str">
        <f>'vs2 src'!A36</f>
        <v>5.</v>
      </c>
      <c r="B41" s="63" t="str">
        <f>'vs2 src'!B36</f>
        <v>Terezie Kubínová</v>
      </c>
      <c r="C41" s="63"/>
      <c r="D41" s="62">
        <f>'vs2 src'!C36</f>
        <v>2000</v>
      </c>
      <c r="E41" s="63" t="str">
        <f>'vs2 src'!D36</f>
        <v>GSK Ústí nad Labem</v>
      </c>
      <c r="F41" s="63"/>
      <c r="G41" s="66">
        <f>'vs2 src'!Q36</f>
        <v>2.8499999999999996</v>
      </c>
      <c r="H41" s="66">
        <f>'vs2 src'!R36</f>
        <v>6.9</v>
      </c>
      <c r="I41" s="66">
        <f>'vs2 src'!S36</f>
        <v>6.75</v>
      </c>
      <c r="J41" s="66">
        <f>'vs2 src'!U36</f>
        <v>16.5</v>
      </c>
      <c r="K41" s="66">
        <f>'vs2 src'!AK36</f>
        <v>3.05</v>
      </c>
      <c r="L41" s="66">
        <f>'vs2 src'!AL36</f>
        <v>5.749999999999998</v>
      </c>
      <c r="M41" s="66">
        <f>'vs2 src'!AM36</f>
        <v>6.5</v>
      </c>
      <c r="N41" s="66">
        <f>'vs2 src'!AO36</f>
        <v>15.3</v>
      </c>
      <c r="O41" s="66">
        <f>'vs2 src'!AQ36</f>
        <v>31.8</v>
      </c>
      <c r="P41" s="71" t="s">
        <v>27</v>
      </c>
    </row>
    <row r="42" spans="1:16" ht="15" customHeight="1">
      <c r="A42" s="62" t="str">
        <f>'vs2 src'!A41</f>
        <v>10.</v>
      </c>
      <c r="B42" s="63" t="str">
        <f>'vs2 src'!B41</f>
        <v>Karolína Kreisslová </v>
      </c>
      <c r="C42" s="63"/>
      <c r="D42" s="62">
        <f>'vs2 src'!C41</f>
        <v>1999</v>
      </c>
      <c r="E42" s="63" t="str">
        <f>'vs2 src'!D41</f>
        <v>RG Proactive Milevsko </v>
      </c>
      <c r="F42" s="63"/>
      <c r="G42" s="66">
        <f>'vs2 src'!Q41</f>
        <v>2.425</v>
      </c>
      <c r="H42" s="66">
        <f>'vs2 src'!R41</f>
        <v>6.750000000000001</v>
      </c>
      <c r="I42" s="66">
        <f>'vs2 src'!S41</f>
        <v>6.15</v>
      </c>
      <c r="J42" s="66">
        <f>'vs2 src'!U41</f>
        <v>15.325</v>
      </c>
      <c r="K42" s="66">
        <f>'vs2 src'!AK41</f>
        <v>3.125</v>
      </c>
      <c r="L42" s="66">
        <f>'vs2 src'!AL41</f>
        <v>6.049999999999999</v>
      </c>
      <c r="M42" s="66">
        <f>'vs2 src'!AM41</f>
        <v>6.749999999999999</v>
      </c>
      <c r="N42" s="66">
        <f>'vs2 src'!AO41</f>
        <v>15.925</v>
      </c>
      <c r="O42" s="66">
        <f>'vs2 src'!AQ41</f>
        <v>31.25</v>
      </c>
      <c r="P42" s="71" t="s">
        <v>28</v>
      </c>
    </row>
    <row r="43" spans="1:16" ht="15" customHeight="1">
      <c r="A43" s="62" t="str">
        <f>'vs2 src'!A33</f>
        <v>2.</v>
      </c>
      <c r="B43" s="63" t="str">
        <f>'vs2 src'!B33</f>
        <v>Tereza Horáková </v>
      </c>
      <c r="C43" s="63"/>
      <c r="D43" s="62">
        <f>'vs2 src'!C33</f>
        <v>1999</v>
      </c>
      <c r="E43" s="63" t="str">
        <f>'vs2 src'!D33</f>
        <v>TJ ZŠ Hostivař Praha</v>
      </c>
      <c r="F43" s="63"/>
      <c r="G43" s="66">
        <f>'vs2 src'!Q33</f>
        <v>2.8</v>
      </c>
      <c r="H43" s="66">
        <f>'vs2 src'!R33</f>
        <v>6.950000000000001</v>
      </c>
      <c r="I43" s="66">
        <f>'vs2 src'!S33</f>
        <v>6.300000000000001</v>
      </c>
      <c r="J43" s="66">
        <f>'vs2 src'!U33</f>
        <v>16.05</v>
      </c>
      <c r="K43" s="66">
        <f>'vs2 src'!AK33</f>
        <v>2.15</v>
      </c>
      <c r="L43" s="66">
        <f>'vs2 src'!AL33</f>
        <v>5.15</v>
      </c>
      <c r="M43" s="66">
        <f>'vs2 src'!AM33</f>
        <v>6.349999999999999</v>
      </c>
      <c r="N43" s="66">
        <f>'vs2 src'!AO33</f>
        <v>13.65</v>
      </c>
      <c r="O43" s="66">
        <f>'vs2 src'!AQ33</f>
        <v>29.700000000000003</v>
      </c>
      <c r="P43" s="71" t="s">
        <v>29</v>
      </c>
    </row>
    <row r="44" spans="1:16" ht="15" customHeight="1">
      <c r="A44" s="62" t="str">
        <f>'vs2 src'!A38</f>
        <v>7.</v>
      </c>
      <c r="B44" s="63" t="str">
        <f>'vs2 src'!B38</f>
        <v>Nikola Křepelková </v>
      </c>
      <c r="C44" s="63"/>
      <c r="D44" s="62">
        <f>'vs2 src'!C38</f>
        <v>1999</v>
      </c>
      <c r="E44" s="63" t="str">
        <f>'vs2 src'!D38</f>
        <v>Ideastav Chodov</v>
      </c>
      <c r="F44" s="63"/>
      <c r="G44" s="66">
        <f>'vs2 src'!Q38</f>
        <v>2.8000000000000003</v>
      </c>
      <c r="H44" s="66">
        <f>'vs2 src'!R38</f>
        <v>6.499999999999999</v>
      </c>
      <c r="I44" s="66">
        <f>'vs2 src'!S38</f>
        <v>5.800000000000001</v>
      </c>
      <c r="J44" s="66">
        <f>'vs2 src'!U38</f>
        <v>14.7</v>
      </c>
      <c r="K44" s="66">
        <f>'vs2 src'!AK38</f>
        <v>3.05</v>
      </c>
      <c r="L44" s="66">
        <f>'vs2 src'!AL38</f>
        <v>5.5500000000000025</v>
      </c>
      <c r="M44" s="66">
        <f>'vs2 src'!AM38</f>
        <v>6.35</v>
      </c>
      <c r="N44" s="66">
        <f>'vs2 src'!AO38</f>
        <v>14.95</v>
      </c>
      <c r="O44" s="66">
        <f>'vs2 src'!AQ38</f>
        <v>29.65</v>
      </c>
      <c r="P44" s="71" t="s">
        <v>30</v>
      </c>
    </row>
    <row r="45" spans="1:16" ht="15" customHeight="1">
      <c r="A45" s="62" t="str">
        <f>'vs2 src'!A35</f>
        <v>4.</v>
      </c>
      <c r="B45" s="63" t="str">
        <f>'vs2 src'!B35</f>
        <v>Tereza Šimůnková</v>
      </c>
      <c r="C45" s="63"/>
      <c r="D45" s="62">
        <f>'vs2 src'!C35</f>
        <v>1999</v>
      </c>
      <c r="E45" s="63" t="str">
        <f>'vs2 src'!D35</f>
        <v>TJ  Slavia  Hr.  Králové</v>
      </c>
      <c r="F45" s="63"/>
      <c r="G45" s="66">
        <f>'vs2 src'!Q35</f>
        <v>1.6</v>
      </c>
      <c r="H45" s="66">
        <f>'vs2 src'!R35</f>
        <v>6.4</v>
      </c>
      <c r="I45" s="66">
        <f>'vs2 src'!S35</f>
        <v>5.85</v>
      </c>
      <c r="J45" s="66">
        <f>'vs2 src'!U35</f>
        <v>13.85</v>
      </c>
      <c r="K45" s="66">
        <f>'vs2 src'!AK35</f>
        <v>1.55</v>
      </c>
      <c r="L45" s="66">
        <f>'vs2 src'!AL35</f>
        <v>4.95</v>
      </c>
      <c r="M45" s="66">
        <f>'vs2 src'!AM35</f>
        <v>5.800000000000001</v>
      </c>
      <c r="N45" s="66">
        <f>'vs2 src'!AO35</f>
        <v>12.3</v>
      </c>
      <c r="O45" s="66">
        <f>'vs2 src'!AQ35</f>
        <v>26.15</v>
      </c>
      <c r="P45" s="71" t="s">
        <v>31</v>
      </c>
    </row>
    <row r="46" spans="1:16" ht="48.75" customHeight="1">
      <c r="A46" s="27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3" ht="18.75">
      <c r="A47" s="7"/>
      <c r="F47" s="5"/>
      <c r="G47" s="85" t="s">
        <v>174</v>
      </c>
      <c r="H47" s="85"/>
      <c r="I47" s="85"/>
      <c r="J47" s="85"/>
      <c r="K47" s="1"/>
      <c r="L47" s="1"/>
      <c r="M47" s="1"/>
    </row>
    <row r="48" spans="1:16" ht="18.75">
      <c r="A48" s="15"/>
      <c r="B48" s="5" t="s">
        <v>59</v>
      </c>
      <c r="D48" s="14"/>
      <c r="E48" s="13"/>
      <c r="F48" s="13"/>
      <c r="G48" s="68" t="s">
        <v>248</v>
      </c>
      <c r="H48" s="68" t="s">
        <v>249</v>
      </c>
      <c r="I48" s="68" t="s">
        <v>250</v>
      </c>
      <c r="J48" s="67" t="s">
        <v>251</v>
      </c>
      <c r="K48" s="67" t="s">
        <v>248</v>
      </c>
      <c r="L48" s="67" t="s">
        <v>249</v>
      </c>
      <c r="M48" s="67" t="s">
        <v>250</v>
      </c>
      <c r="N48" s="67" t="s">
        <v>251</v>
      </c>
      <c r="O48" s="12" t="s">
        <v>41</v>
      </c>
      <c r="P48" s="12" t="s">
        <v>21</v>
      </c>
    </row>
    <row r="49" spans="1:16" ht="15" customHeight="1">
      <c r="A49" s="62" t="str">
        <f>'vs2 src'!A51</f>
        <v>8.</v>
      </c>
      <c r="B49" s="63" t="str">
        <f>'vs2 src'!B51</f>
        <v>Kateřina Chlebečková</v>
      </c>
      <c r="C49" s="63"/>
      <c r="D49" s="62">
        <f>'vs2 src'!C51</f>
        <v>1999</v>
      </c>
      <c r="E49" s="63" t="str">
        <f>'vs2 src'!D51</f>
        <v>SC 80 Chomutov</v>
      </c>
      <c r="F49" s="63"/>
      <c r="G49" s="66">
        <f>'vs2 src'!Q51</f>
        <v>2.4</v>
      </c>
      <c r="H49" s="66">
        <f>'vs2 src'!R51</f>
        <v>6.199999999999999</v>
      </c>
      <c r="I49" s="66">
        <f>'vs2 src'!S51</f>
        <v>6.600000000000002</v>
      </c>
      <c r="J49" s="66">
        <f>'vs2 src'!U51</f>
        <v>15.2</v>
      </c>
      <c r="K49" s="66">
        <f>'vs2 src'!AK51</f>
        <v>2.175</v>
      </c>
      <c r="L49" s="66">
        <f>'vs2 src'!AL51</f>
        <v>6.550000000000001</v>
      </c>
      <c r="M49" s="66">
        <f>'vs2 src'!AM51</f>
        <v>6.85</v>
      </c>
      <c r="N49" s="66">
        <f>'vs2 src'!AO51</f>
        <v>15.575</v>
      </c>
      <c r="O49" s="66">
        <f>'vs2 src'!AQ51</f>
        <v>30.775</v>
      </c>
      <c r="P49" s="71" t="s">
        <v>22</v>
      </c>
    </row>
    <row r="50" spans="1:16" ht="15" customHeight="1">
      <c r="A50" s="62" t="str">
        <f>'vs2 src'!A52</f>
        <v>9.</v>
      </c>
      <c r="B50" s="63" t="str">
        <f>'vs2 src'!B52</f>
        <v>Barbora Moravcová </v>
      </c>
      <c r="C50" s="63"/>
      <c r="D50" s="62">
        <f>'vs2 src'!C52</f>
        <v>2000</v>
      </c>
      <c r="E50" s="63" t="str">
        <f>'vs2 src'!D52</f>
        <v>TJ Sokol Jablonec SC</v>
      </c>
      <c r="F50" s="63"/>
      <c r="G50" s="66">
        <f>'vs2 src'!Q52</f>
        <v>2.35</v>
      </c>
      <c r="H50" s="66">
        <f>'vs2 src'!R52</f>
        <v>5.6</v>
      </c>
      <c r="I50" s="66">
        <f>'vs2 src'!S52</f>
        <v>6.55</v>
      </c>
      <c r="J50" s="66">
        <f>'vs2 src'!U52</f>
        <v>14.5</v>
      </c>
      <c r="K50" s="66">
        <f>'vs2 src'!AK52</f>
        <v>2.8499999999999996</v>
      </c>
      <c r="L50" s="66">
        <f>'vs2 src'!AL52</f>
        <v>6.45</v>
      </c>
      <c r="M50" s="66">
        <f>'vs2 src'!AM52</f>
        <v>6.5</v>
      </c>
      <c r="N50" s="66">
        <f>'vs2 src'!AO52</f>
        <v>15.8</v>
      </c>
      <c r="O50" s="66">
        <f>'vs2 src'!AQ52</f>
        <v>30.3</v>
      </c>
      <c r="P50" s="71" t="s">
        <v>23</v>
      </c>
    </row>
    <row r="51" spans="1:16" ht="15" customHeight="1">
      <c r="A51" s="62" t="str">
        <f>'vs2 src'!A47</f>
        <v>3.</v>
      </c>
      <c r="B51" s="63" t="str">
        <f>'vs2 src'!B47</f>
        <v>Natálie Kučerová</v>
      </c>
      <c r="C51" s="63"/>
      <c r="D51" s="62">
        <f>'vs2 src'!C47</f>
        <v>2000</v>
      </c>
      <c r="E51" s="63" t="str">
        <f>'vs2 src'!D47</f>
        <v>GSK Tábor</v>
      </c>
      <c r="F51" s="63"/>
      <c r="G51" s="66">
        <f>'vs2 src'!Q47</f>
        <v>2.25</v>
      </c>
      <c r="H51" s="66">
        <f>'vs2 src'!R47</f>
        <v>6.199999999999999</v>
      </c>
      <c r="I51" s="66">
        <f>'vs2 src'!S47</f>
        <v>6.100000000000001</v>
      </c>
      <c r="J51" s="66">
        <f>'vs2 src'!U47</f>
        <v>14.55</v>
      </c>
      <c r="K51" s="66">
        <f>'vs2 src'!AK47</f>
        <v>1.875</v>
      </c>
      <c r="L51" s="66">
        <f>'vs2 src'!AL47</f>
        <v>6.749999999999999</v>
      </c>
      <c r="M51" s="66">
        <f>'vs2 src'!AM47</f>
        <v>6.3000000000000025</v>
      </c>
      <c r="N51" s="66">
        <f>'vs2 src'!AO47</f>
        <v>14.925</v>
      </c>
      <c r="O51" s="66">
        <f>'vs2 src'!AQ47</f>
        <v>29.475</v>
      </c>
      <c r="P51" s="71" t="s">
        <v>24</v>
      </c>
    </row>
    <row r="52" spans="1:16" ht="15" customHeight="1">
      <c r="A52" s="62" t="str">
        <f>'vs2 src'!A48</f>
        <v>4.</v>
      </c>
      <c r="B52" s="63" t="str">
        <f>'vs2 src'!B48</f>
        <v>Lucie Toušová</v>
      </c>
      <c r="C52" s="63"/>
      <c r="D52" s="62">
        <f>'vs2 src'!C48</f>
        <v>2000</v>
      </c>
      <c r="E52" s="63" t="str">
        <f>'vs2 src'!D48</f>
        <v>GSK Ústí nad Labem</v>
      </c>
      <c r="F52" s="63"/>
      <c r="G52" s="66">
        <f>'vs2 src'!Q48</f>
        <v>1.5</v>
      </c>
      <c r="H52" s="66">
        <f>'vs2 src'!R48</f>
        <v>5.649999999999999</v>
      </c>
      <c r="I52" s="66">
        <f>'vs2 src'!S48</f>
        <v>5.45</v>
      </c>
      <c r="J52" s="66">
        <f>'vs2 src'!U48</f>
        <v>12.6</v>
      </c>
      <c r="K52" s="66">
        <f>'vs2 src'!AK48</f>
        <v>2.25</v>
      </c>
      <c r="L52" s="66">
        <f>'vs2 src'!AL48</f>
        <v>6.549999999999999</v>
      </c>
      <c r="M52" s="66">
        <f>'vs2 src'!AM48</f>
        <v>6.499999999999999</v>
      </c>
      <c r="N52" s="66">
        <f>'vs2 src'!AO48</f>
        <v>15.3</v>
      </c>
      <c r="O52" s="66">
        <f>'vs2 src'!AQ48</f>
        <v>27.9</v>
      </c>
      <c r="P52" s="71" t="s">
        <v>25</v>
      </c>
    </row>
    <row r="53" spans="1:16" ht="15" customHeight="1">
      <c r="A53" s="62" t="str">
        <f>'vs2 src'!A46</f>
        <v>2.</v>
      </c>
      <c r="B53" s="63" t="str">
        <f>'vs2 src'!B46</f>
        <v>Karolína Smítková</v>
      </c>
      <c r="C53" s="63"/>
      <c r="D53" s="62">
        <f>'vs2 src'!C46</f>
        <v>1999</v>
      </c>
      <c r="E53" s="63" t="str">
        <f>'vs2 src'!D46</f>
        <v>SC 80 Chomutov</v>
      </c>
      <c r="F53" s="63"/>
      <c r="G53" s="66">
        <f>'vs2 src'!Q46</f>
        <v>1.5499999999999998</v>
      </c>
      <c r="H53" s="66">
        <f>'vs2 src'!R46</f>
        <v>5.75</v>
      </c>
      <c r="I53" s="66">
        <f>'vs2 src'!S46</f>
        <v>5.149999999999999</v>
      </c>
      <c r="J53" s="66">
        <f>'vs2 src'!U46</f>
        <v>12.45</v>
      </c>
      <c r="K53" s="66">
        <f>'vs2 src'!AK46</f>
        <v>1.675</v>
      </c>
      <c r="L53" s="66">
        <f>'vs2 src'!AL46</f>
        <v>6.249999999999999</v>
      </c>
      <c r="M53" s="66">
        <f>'vs2 src'!AM46</f>
        <v>6.549999999999999</v>
      </c>
      <c r="N53" s="66">
        <f>'vs2 src'!AO46</f>
        <v>14.475</v>
      </c>
      <c r="O53" s="66">
        <f>'vs2 src'!AQ46</f>
        <v>26.924999999999997</v>
      </c>
      <c r="P53" s="71" t="s">
        <v>26</v>
      </c>
    </row>
    <row r="54" spans="1:16" ht="15" customHeight="1">
      <c r="A54" s="62" t="str">
        <f>'vs2 src'!A50</f>
        <v>6.</v>
      </c>
      <c r="B54" s="63" t="str">
        <f>'vs2 src'!B50</f>
        <v>Nováková Kateřina</v>
      </c>
      <c r="C54" s="63"/>
      <c r="D54" s="62">
        <f>'vs2 src'!C50</f>
        <v>2000</v>
      </c>
      <c r="E54" s="63" t="str">
        <f>'vs2 src'!D50</f>
        <v>Slavia SK Rapid Plzeň</v>
      </c>
      <c r="F54" s="63"/>
      <c r="G54" s="66">
        <f>'vs2 src'!Q50</f>
        <v>1.975</v>
      </c>
      <c r="H54" s="66">
        <f>'vs2 src'!R50</f>
        <v>5.000000000000001</v>
      </c>
      <c r="I54" s="66">
        <f>'vs2 src'!S50</f>
        <v>5.800000000000001</v>
      </c>
      <c r="J54" s="66">
        <f>'vs2 src'!U50</f>
        <v>12.775</v>
      </c>
      <c r="K54" s="66">
        <f>'vs2 src'!AK50</f>
        <v>1.7750000000000001</v>
      </c>
      <c r="L54" s="66">
        <f>'vs2 src'!AL50</f>
        <v>6.2</v>
      </c>
      <c r="M54" s="66">
        <f>'vs2 src'!AM50</f>
        <v>6.049999999999999</v>
      </c>
      <c r="N54" s="66">
        <f>'vs2 src'!AO50</f>
        <v>14.025</v>
      </c>
      <c r="O54" s="66">
        <f>'vs2 src'!AQ50</f>
        <v>26.8</v>
      </c>
      <c r="P54" s="71" t="s">
        <v>27</v>
      </c>
    </row>
    <row r="55" spans="1:16" ht="15" customHeight="1">
      <c r="A55" s="62" t="str">
        <f>'vs2 src'!A49</f>
        <v>5.</v>
      </c>
      <c r="B55" s="63" t="str">
        <f>'vs2 src'!B49</f>
        <v>Markéta Řeháková</v>
      </c>
      <c r="C55" s="63"/>
      <c r="D55" s="62">
        <f>'vs2 src'!C49</f>
        <v>1999</v>
      </c>
      <c r="E55" s="63" t="str">
        <f>'vs2 src'!D49</f>
        <v>SK MG AJUR Hr.Králové</v>
      </c>
      <c r="F55" s="63"/>
      <c r="G55" s="66">
        <f>'vs2 src'!Q49</f>
        <v>2.85</v>
      </c>
      <c r="H55" s="66">
        <f>'vs2 src'!R49</f>
        <v>5.249999999999998</v>
      </c>
      <c r="I55" s="66">
        <f>'vs2 src'!S49</f>
        <v>6.15</v>
      </c>
      <c r="J55" s="66">
        <f>'vs2 src'!U49</f>
        <v>14.25</v>
      </c>
      <c r="K55" s="66">
        <f>'vs2 src'!AK49</f>
        <v>0.9500000000000001</v>
      </c>
      <c r="L55" s="66">
        <f>'vs2 src'!AL49</f>
        <v>5.200000000000001</v>
      </c>
      <c r="M55" s="66">
        <f>'vs2 src'!AM49</f>
        <v>4</v>
      </c>
      <c r="N55" s="66">
        <f>'vs2 src'!AO49</f>
        <v>10.15</v>
      </c>
      <c r="O55" s="66">
        <f>'vs2 src'!AQ49</f>
        <v>24.4</v>
      </c>
      <c r="P55" s="71" t="s">
        <v>28</v>
      </c>
    </row>
    <row r="56" spans="1:16" ht="65.25" customHeight="1">
      <c r="A56" s="15"/>
      <c r="B56" s="16"/>
      <c r="C56" s="16"/>
      <c r="D56" s="14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4:14" ht="21">
      <c r="D57" s="7"/>
      <c r="F57" s="3" t="s">
        <v>86</v>
      </c>
      <c r="G57" s="3"/>
      <c r="H57" s="3"/>
      <c r="I57" s="3"/>
      <c r="J57" s="32"/>
      <c r="K57" s="32"/>
      <c r="L57" s="32"/>
      <c r="M57" s="32"/>
      <c r="N57" s="33"/>
    </row>
    <row r="58" spans="4:14" ht="21">
      <c r="D58" s="7"/>
      <c r="F58" s="3" t="s">
        <v>87</v>
      </c>
      <c r="G58" s="3"/>
      <c r="H58" s="3"/>
      <c r="I58" s="3"/>
      <c r="J58" s="32"/>
      <c r="K58" s="32"/>
      <c r="L58" s="32"/>
      <c r="M58" s="32"/>
      <c r="N58" s="33"/>
    </row>
    <row r="59" spans="4:14" ht="18.75" customHeight="1">
      <c r="D59" s="7"/>
      <c r="G59" s="86" t="s">
        <v>46</v>
      </c>
      <c r="H59" s="86"/>
      <c r="I59" s="86"/>
      <c r="J59" s="86"/>
      <c r="K59" s="86" t="s">
        <v>45</v>
      </c>
      <c r="L59" s="86"/>
      <c r="M59" s="86"/>
      <c r="N59" s="86"/>
    </row>
    <row r="60" spans="2:16" ht="18" customHeight="1">
      <c r="B60" s="5" t="s">
        <v>58</v>
      </c>
      <c r="D60" s="7"/>
      <c r="G60" s="76" t="s">
        <v>248</v>
      </c>
      <c r="H60" s="76" t="s">
        <v>249</v>
      </c>
      <c r="I60" s="76" t="s">
        <v>250</v>
      </c>
      <c r="J60" s="77" t="s">
        <v>251</v>
      </c>
      <c r="K60" s="76" t="s">
        <v>248</v>
      </c>
      <c r="L60" s="76" t="s">
        <v>249</v>
      </c>
      <c r="M60" s="76" t="s">
        <v>250</v>
      </c>
      <c r="N60" s="77" t="s">
        <v>251</v>
      </c>
      <c r="O60" s="77" t="s">
        <v>41</v>
      </c>
      <c r="P60" s="77" t="s">
        <v>21</v>
      </c>
    </row>
    <row r="61" spans="1:16" ht="15" customHeight="1">
      <c r="A61" s="62" t="str">
        <f>'vs2 src'!A77</f>
        <v>8.</v>
      </c>
      <c r="B61" s="63" t="str">
        <f>'vs2 src'!B77</f>
        <v>Kateřina Koucká </v>
      </c>
      <c r="C61" s="63"/>
      <c r="D61" s="62">
        <f>'vs2 src'!C77</f>
        <v>1997</v>
      </c>
      <c r="E61" s="63" t="str">
        <f>'vs2 src'!D77</f>
        <v>TJ Sokol Jablonec SC</v>
      </c>
      <c r="F61" s="63"/>
      <c r="G61" s="66">
        <f>'vs2 src'!Q77</f>
        <v>2.7</v>
      </c>
      <c r="H61" s="66">
        <f>'vs2 src'!R77</f>
        <v>6.65</v>
      </c>
      <c r="I61" s="66">
        <f>'vs2 src'!S77</f>
        <v>6.300000000000001</v>
      </c>
      <c r="J61" s="66">
        <f>'vs2 src'!U77</f>
        <v>15.65</v>
      </c>
      <c r="K61" s="66">
        <f>'vs2 src'!AK77</f>
        <v>2.9</v>
      </c>
      <c r="L61" s="66">
        <f>'vs2 src'!AL77</f>
        <v>6.9499999999999975</v>
      </c>
      <c r="M61" s="66">
        <f>'vs2 src'!AM77</f>
        <v>7.499999999999998</v>
      </c>
      <c r="N61" s="66">
        <f>'vs2 src'!AO77</f>
        <v>17.35</v>
      </c>
      <c r="O61" s="66">
        <f>'vs2 src'!AQ77</f>
        <v>33</v>
      </c>
      <c r="P61" s="78" t="s">
        <v>22</v>
      </c>
    </row>
    <row r="62" spans="1:16" ht="15" customHeight="1">
      <c r="A62" s="62" t="str">
        <f>'vs2 src'!A79</f>
        <v>10.</v>
      </c>
      <c r="B62" s="63" t="str">
        <f>'vs2 src'!B79</f>
        <v>Ywett Simotics </v>
      </c>
      <c r="C62" s="63"/>
      <c r="D62" s="62">
        <f>'vs2 src'!C79</f>
        <v>1997</v>
      </c>
      <c r="E62" s="63" t="str">
        <f>'vs2 src'!D79</f>
        <v>Ideastav Chodov</v>
      </c>
      <c r="F62" s="63"/>
      <c r="G62" s="66">
        <f>'vs2 src'!Q79</f>
        <v>2.1999999999999997</v>
      </c>
      <c r="H62" s="66">
        <f>'vs2 src'!R79</f>
        <v>5.750000000000001</v>
      </c>
      <c r="I62" s="66">
        <f>'vs2 src'!S79</f>
        <v>5.85</v>
      </c>
      <c r="J62" s="66">
        <f>'vs2 src'!U79</f>
        <v>13.8</v>
      </c>
      <c r="K62" s="66">
        <f>'vs2 src'!AK79</f>
        <v>4.525</v>
      </c>
      <c r="L62" s="66">
        <f>'vs2 src'!AL79</f>
        <v>7.1</v>
      </c>
      <c r="M62" s="66">
        <f>'vs2 src'!AM79</f>
        <v>7.100000000000002</v>
      </c>
      <c r="N62" s="66">
        <f>'vs2 src'!AO79</f>
        <v>18.725</v>
      </c>
      <c r="O62" s="66">
        <f>'vs2 src'!AQ79</f>
        <v>32.525000000000006</v>
      </c>
      <c r="P62" s="78" t="s">
        <v>23</v>
      </c>
    </row>
    <row r="63" spans="1:16" ht="15" customHeight="1">
      <c r="A63" s="62" t="str">
        <f>'vs2 src'!A78</f>
        <v>9.</v>
      </c>
      <c r="B63" s="63" t="str">
        <f>'vs2 src'!B78</f>
        <v>Monika Charvátová</v>
      </c>
      <c r="C63" s="63"/>
      <c r="D63" s="62">
        <f>'vs2 src'!C78</f>
        <v>1997</v>
      </c>
      <c r="E63" s="63" t="str">
        <f>'vs2 src'!D78</f>
        <v>SC 80 Chomutov</v>
      </c>
      <c r="F63" s="63"/>
      <c r="G63" s="66">
        <f>'vs2 src'!Q78</f>
        <v>2.025</v>
      </c>
      <c r="H63" s="66">
        <f>'vs2 src'!R78</f>
        <v>6.15</v>
      </c>
      <c r="I63" s="66">
        <f>'vs2 src'!S78</f>
        <v>5.799999999999999</v>
      </c>
      <c r="J63" s="66">
        <f>'vs2 src'!U78</f>
        <v>13.975</v>
      </c>
      <c r="K63" s="66">
        <f>'vs2 src'!AK78</f>
        <v>4.15</v>
      </c>
      <c r="L63" s="66">
        <f>'vs2 src'!AL78</f>
        <v>6.750000000000002</v>
      </c>
      <c r="M63" s="66">
        <f>'vs2 src'!AM78</f>
        <v>6.35</v>
      </c>
      <c r="N63" s="66">
        <f>'vs2 src'!AO78</f>
        <v>17.25</v>
      </c>
      <c r="O63" s="66">
        <f>'vs2 src'!AQ78</f>
        <v>31.225</v>
      </c>
      <c r="P63" s="78" t="s">
        <v>24</v>
      </c>
    </row>
    <row r="64" spans="1:16" ht="15" customHeight="1">
      <c r="A64" s="62" t="str">
        <f>'vs2 src'!A76</f>
        <v>7.</v>
      </c>
      <c r="B64" s="63" t="str">
        <f>'vs2 src'!B76</f>
        <v>Anna Taichmanová</v>
      </c>
      <c r="C64" s="63"/>
      <c r="D64" s="62">
        <f>'vs2 src'!C76</f>
        <v>1997</v>
      </c>
      <c r="E64" s="63" t="str">
        <f>'vs2 src'!D76</f>
        <v>SK MG AJUR Hr.Králové</v>
      </c>
      <c r="F64" s="63"/>
      <c r="G64" s="66">
        <f>'vs2 src'!Q76</f>
        <v>2.675</v>
      </c>
      <c r="H64" s="66">
        <f>'vs2 src'!R76</f>
        <v>6.450000000000001</v>
      </c>
      <c r="I64" s="66">
        <f>'vs2 src'!S76</f>
        <v>6.5</v>
      </c>
      <c r="J64" s="66">
        <f>'vs2 src'!U76</f>
        <v>15.625</v>
      </c>
      <c r="K64" s="66">
        <f>'vs2 src'!AK76</f>
        <v>3.05</v>
      </c>
      <c r="L64" s="66">
        <f>'vs2 src'!AL76</f>
        <v>5.8999999999999995</v>
      </c>
      <c r="M64" s="66">
        <f>'vs2 src'!AM76</f>
        <v>6.199999999999999</v>
      </c>
      <c r="N64" s="66">
        <f>'vs2 src'!AO76</f>
        <v>15.15</v>
      </c>
      <c r="O64" s="66">
        <f>'vs2 src'!AQ76</f>
        <v>30.775</v>
      </c>
      <c r="P64" s="78" t="s">
        <v>25</v>
      </c>
    </row>
    <row r="65" spans="1:16" ht="15" customHeight="1">
      <c r="A65" s="62" t="str">
        <f>'vs2 src'!A80</f>
        <v>12.</v>
      </c>
      <c r="B65" s="63" t="str">
        <f>'vs2 src'!B80</f>
        <v>Victorie Matsakyanová </v>
      </c>
      <c r="C65" s="63"/>
      <c r="D65" s="62">
        <f>'vs2 src'!C80</f>
        <v>1997</v>
      </c>
      <c r="E65" s="63" t="str">
        <f>'vs2 src'!D80</f>
        <v>Ideastav Chodov</v>
      </c>
      <c r="F65" s="63"/>
      <c r="G65" s="66">
        <f>'vs2 src'!Q80</f>
        <v>2.9</v>
      </c>
      <c r="H65" s="66">
        <f>'vs2 src'!R80</f>
        <v>6.5500000000000025</v>
      </c>
      <c r="I65" s="66">
        <f>'vs2 src'!S80</f>
        <v>6.450000000000001</v>
      </c>
      <c r="J65" s="66">
        <f>'vs2 src'!U80</f>
        <v>15.9</v>
      </c>
      <c r="K65" s="66">
        <f>'vs2 src'!AK80</f>
        <v>3.3000000000000003</v>
      </c>
      <c r="L65" s="66">
        <f>'vs2 src'!AL80</f>
        <v>5.749999999999999</v>
      </c>
      <c r="M65" s="66">
        <f>'vs2 src'!AM80</f>
        <v>5.9</v>
      </c>
      <c r="N65" s="66">
        <f>'vs2 src'!AO80</f>
        <v>14.55</v>
      </c>
      <c r="O65" s="66">
        <f>'vs2 src'!AQ80</f>
        <v>30.450000000000003</v>
      </c>
      <c r="P65" s="78" t="s">
        <v>26</v>
      </c>
    </row>
    <row r="66" spans="1:16" ht="15" customHeight="1">
      <c r="A66" s="62" t="str">
        <f>'vs2 src'!A71</f>
        <v>1.</v>
      </c>
      <c r="B66" s="63" t="str">
        <f>'vs2 src'!B71</f>
        <v>Tereza Ševčíková</v>
      </c>
      <c r="C66" s="63"/>
      <c r="D66" s="62">
        <f>'vs2 src'!C71</f>
        <v>1998</v>
      </c>
      <c r="E66" s="63" t="str">
        <f>'vs2 src'!D71</f>
        <v>GSK Tábor</v>
      </c>
      <c r="F66" s="63"/>
      <c r="G66" s="66">
        <f>'vs2 src'!Q71</f>
        <v>1.5</v>
      </c>
      <c r="H66" s="66">
        <f>'vs2 src'!R71</f>
        <v>6.1</v>
      </c>
      <c r="I66" s="66">
        <f>'vs2 src'!S71</f>
        <v>5.500000000000002</v>
      </c>
      <c r="J66" s="66">
        <f>'vs2 src'!U71</f>
        <v>13.1</v>
      </c>
      <c r="K66" s="66">
        <f>'vs2 src'!AK71</f>
        <v>2.5250000000000004</v>
      </c>
      <c r="L66" s="66">
        <f>'vs2 src'!AL71</f>
        <v>6.3</v>
      </c>
      <c r="M66" s="66">
        <f>'vs2 src'!AM71</f>
        <v>6.449999999999999</v>
      </c>
      <c r="N66" s="66">
        <f>'vs2 src'!AO71</f>
        <v>15.275</v>
      </c>
      <c r="O66" s="66">
        <f>'vs2 src'!AQ71</f>
        <v>28.375</v>
      </c>
      <c r="P66" s="78" t="s">
        <v>27</v>
      </c>
    </row>
    <row r="67" spans="1:16" ht="15" customHeight="1">
      <c r="A67" s="62" t="str">
        <f>'vs2 src'!A72</f>
        <v>2.</v>
      </c>
      <c r="B67" s="63" t="str">
        <f>'vs2 src'!B72</f>
        <v>Haišmanová Martina</v>
      </c>
      <c r="C67" s="63"/>
      <c r="D67" s="62">
        <f>'vs2 src'!C72</f>
        <v>1997</v>
      </c>
      <c r="E67" s="63" t="str">
        <f>'vs2 src'!D72</f>
        <v>Slavia SK Rapid Plzeň</v>
      </c>
      <c r="F67" s="63"/>
      <c r="G67" s="66">
        <f>'vs2 src'!Q72</f>
        <v>1.7249999999999999</v>
      </c>
      <c r="H67" s="66">
        <f>'vs2 src'!R72</f>
        <v>5.95</v>
      </c>
      <c r="I67" s="66">
        <f>'vs2 src'!S72</f>
        <v>5.949999999999998</v>
      </c>
      <c r="J67" s="66">
        <f>'vs2 src'!U72</f>
        <v>13.625</v>
      </c>
      <c r="K67" s="66">
        <f>'vs2 src'!AK72</f>
        <v>2.6999999999999997</v>
      </c>
      <c r="L67" s="66">
        <f>'vs2 src'!AL72</f>
        <v>5.799999999999998</v>
      </c>
      <c r="M67" s="66">
        <f>'vs2 src'!AM72</f>
        <v>6.000000000000001</v>
      </c>
      <c r="N67" s="66">
        <f>'vs2 src'!AO72</f>
        <v>14.5</v>
      </c>
      <c r="O67" s="66">
        <f>'vs2 src'!AQ72</f>
        <v>28.125</v>
      </c>
      <c r="P67" s="78" t="s">
        <v>28</v>
      </c>
    </row>
    <row r="68" spans="1:16" ht="15" customHeight="1">
      <c r="A68" s="62" t="str">
        <f>'vs2 src'!A74</f>
        <v>4.</v>
      </c>
      <c r="B68" s="63" t="str">
        <f>'vs2 src'!B74</f>
        <v>Aneta Wottawová</v>
      </c>
      <c r="C68" s="63"/>
      <c r="D68" s="62">
        <f>'vs2 src'!C74</f>
        <v>1997</v>
      </c>
      <c r="E68" s="63" t="str">
        <f>'vs2 src'!D74</f>
        <v>SC 80 Chomutov</v>
      </c>
      <c r="F68" s="63"/>
      <c r="G68" s="66">
        <f>'vs2 src'!Q74</f>
        <v>1.725</v>
      </c>
      <c r="H68" s="66">
        <f>'vs2 src'!R74</f>
        <v>5.750000000000001</v>
      </c>
      <c r="I68" s="66">
        <f>'vs2 src'!S74</f>
        <v>5.6</v>
      </c>
      <c r="J68" s="66">
        <f>'vs2 src'!U74</f>
        <v>13.075</v>
      </c>
      <c r="K68" s="66">
        <f>'vs2 src'!AK74</f>
        <v>3.125</v>
      </c>
      <c r="L68" s="66">
        <f>'vs2 src'!AL74</f>
        <v>5.149999999999999</v>
      </c>
      <c r="M68" s="66">
        <f>'vs2 src'!AM74</f>
        <v>5.75</v>
      </c>
      <c r="N68" s="66">
        <f>'vs2 src'!AO74</f>
        <v>13.825</v>
      </c>
      <c r="O68" s="66">
        <f>'vs2 src'!AQ74</f>
        <v>26.9</v>
      </c>
      <c r="P68" s="78" t="s">
        <v>29</v>
      </c>
    </row>
    <row r="69" spans="1:16" ht="15" customHeight="1">
      <c r="A69" s="62" t="str">
        <f>'vs2 src'!A73</f>
        <v>3.</v>
      </c>
      <c r="B69" s="63" t="str">
        <f>'vs2 src'!B73</f>
        <v>Nikol Fousková</v>
      </c>
      <c r="C69" s="63"/>
      <c r="D69" s="62">
        <f>'vs2 src'!C73</f>
        <v>1998</v>
      </c>
      <c r="E69" s="63" t="str">
        <f>'vs2 src'!D73</f>
        <v>GSK Ústí nad Labem</v>
      </c>
      <c r="F69" s="63"/>
      <c r="G69" s="66">
        <f>'vs2 src'!Q73</f>
        <v>1.6500000000000001</v>
      </c>
      <c r="H69" s="66">
        <f>'vs2 src'!R73</f>
        <v>6.299999999999999</v>
      </c>
      <c r="I69" s="66">
        <f>'vs2 src'!S73</f>
        <v>5.950000000000001</v>
      </c>
      <c r="J69" s="66">
        <f>'vs2 src'!U73</f>
        <v>13.9</v>
      </c>
      <c r="K69" s="66">
        <f>'vs2 src'!AK73</f>
        <v>2.575</v>
      </c>
      <c r="L69" s="66">
        <f>'vs2 src'!AL73</f>
        <v>4.75</v>
      </c>
      <c r="M69" s="66">
        <f>'vs2 src'!AM73</f>
        <v>5.199999999999999</v>
      </c>
      <c r="N69" s="66">
        <f>'vs2 src'!AO73</f>
        <v>12.025</v>
      </c>
      <c r="O69" s="66">
        <f>'vs2 src'!AQ73</f>
        <v>25.925</v>
      </c>
      <c r="P69" s="78" t="s">
        <v>30</v>
      </c>
    </row>
    <row r="70" spans="1:16" ht="15" customHeight="1">
      <c r="A70" s="62" t="str">
        <f>'vs2 src'!A75</f>
        <v>6.</v>
      </c>
      <c r="B70" s="63" t="str">
        <f>'vs2 src'!B75</f>
        <v>Tereza Saglová </v>
      </c>
      <c r="C70" s="63"/>
      <c r="D70" s="62">
        <f>'vs2 src'!C75</f>
        <v>1997</v>
      </c>
      <c r="E70" s="63" t="str">
        <f>'vs2 src'!D75</f>
        <v>Ideastav Chodov</v>
      </c>
      <c r="F70" s="63"/>
      <c r="G70" s="66">
        <f>'vs2 src'!Q75</f>
        <v>1.525</v>
      </c>
      <c r="H70" s="66">
        <f>'vs2 src'!R75</f>
        <v>6.1</v>
      </c>
      <c r="I70" s="66">
        <f>'vs2 src'!S75</f>
        <v>5.449999999999998</v>
      </c>
      <c r="J70" s="66">
        <f>'vs2 src'!U75</f>
        <v>13.075</v>
      </c>
      <c r="K70" s="66">
        <f>'vs2 src'!AK75</f>
        <v>2.0500000000000003</v>
      </c>
      <c r="L70" s="66">
        <f>'vs2 src'!AL75</f>
        <v>5.549999999999998</v>
      </c>
      <c r="M70" s="66">
        <f>'vs2 src'!AM75</f>
        <v>5.050000000000002</v>
      </c>
      <c r="N70" s="66">
        <f>'vs2 src'!AO75</f>
        <v>12.65</v>
      </c>
      <c r="O70" s="66">
        <f>'vs2 src'!AQ75</f>
        <v>25.725</v>
      </c>
      <c r="P70" s="78" t="s">
        <v>252</v>
      </c>
    </row>
    <row r="71" ht="18.75" customHeight="1"/>
    <row r="72" spans="7:10" ht="13.5" customHeight="1">
      <c r="G72" s="83" t="s">
        <v>47</v>
      </c>
      <c r="H72" s="83"/>
      <c r="I72" s="83"/>
      <c r="J72" s="83"/>
    </row>
    <row r="73" spans="2:16" ht="18.75">
      <c r="B73" s="5" t="s">
        <v>57</v>
      </c>
      <c r="C73" s="24"/>
      <c r="D73" s="28"/>
      <c r="E73" s="24"/>
      <c r="F73" s="24"/>
      <c r="G73" s="68" t="s">
        <v>248</v>
      </c>
      <c r="H73" s="68" t="s">
        <v>249</v>
      </c>
      <c r="I73" s="68" t="s">
        <v>250</v>
      </c>
      <c r="J73" s="67" t="s">
        <v>251</v>
      </c>
      <c r="K73" s="67" t="s">
        <v>248</v>
      </c>
      <c r="L73" s="67" t="s">
        <v>249</v>
      </c>
      <c r="M73" s="67" t="s">
        <v>250</v>
      </c>
      <c r="N73" s="67" t="s">
        <v>251</v>
      </c>
      <c r="O73" s="12" t="s">
        <v>41</v>
      </c>
      <c r="P73" s="12" t="s">
        <v>21</v>
      </c>
    </row>
    <row r="74" spans="1:16" s="17" customFormat="1" ht="15" customHeight="1">
      <c r="A74" s="72" t="str">
        <f>'vs2 src'!A61</f>
        <v>7.</v>
      </c>
      <c r="B74" s="73" t="str">
        <f>'vs2 src'!B61</f>
        <v>Markéta Skálová </v>
      </c>
      <c r="C74" s="73"/>
      <c r="D74" s="72">
        <f>'vs2 src'!C61</f>
        <v>1993</v>
      </c>
      <c r="E74" s="73" t="str">
        <f>'vs2 src'!D61</f>
        <v>Ideastav Chodov</v>
      </c>
      <c r="F74" s="73"/>
      <c r="G74" s="74">
        <f>'vs2 src'!Q61</f>
        <v>5.375</v>
      </c>
      <c r="H74" s="74">
        <f>'vs2 src'!R61</f>
        <v>7.6</v>
      </c>
      <c r="I74" s="74">
        <f>'vs2 src'!S61</f>
        <v>7.8</v>
      </c>
      <c r="J74" s="74">
        <f>'vs2 src'!U61</f>
        <v>20.775</v>
      </c>
      <c r="K74" s="74">
        <f>'vs2 src'!AK61</f>
        <v>3.875</v>
      </c>
      <c r="L74" s="74">
        <f>'vs2 src'!AL61</f>
        <v>6.649999999999999</v>
      </c>
      <c r="M74" s="74">
        <f>'vs2 src'!AM61</f>
        <v>6</v>
      </c>
      <c r="N74" s="74">
        <f>'vs2 src'!AO61</f>
        <v>16.125</v>
      </c>
      <c r="O74" s="74">
        <f>'vs2 src'!AQ61</f>
        <v>36.9</v>
      </c>
      <c r="P74" s="75" t="s">
        <v>22</v>
      </c>
    </row>
    <row r="75" spans="1:16" s="17" customFormat="1" ht="15" customHeight="1">
      <c r="A75" s="72" t="str">
        <f>'vs2 src'!A60</f>
        <v>6.</v>
      </c>
      <c r="B75" s="73" t="str">
        <f>'vs2 src'!B60</f>
        <v>Kristýna Souhradová </v>
      </c>
      <c r="C75" s="73"/>
      <c r="D75" s="72">
        <f>'vs2 src'!C60</f>
        <v>1995</v>
      </c>
      <c r="E75" s="73" t="str">
        <f>'vs2 src'!D60</f>
        <v>RG Proactive Milevsko </v>
      </c>
      <c r="F75" s="73"/>
      <c r="G75" s="74">
        <f>'vs2 src'!Q60</f>
        <v>3.8999999999999995</v>
      </c>
      <c r="H75" s="74">
        <f>'vs2 src'!R60</f>
        <v>7.25</v>
      </c>
      <c r="I75" s="74">
        <f>'vs2 src'!S60</f>
        <v>7.499999999999999</v>
      </c>
      <c r="J75" s="74">
        <f>'vs2 src'!U60</f>
        <v>18.65</v>
      </c>
      <c r="K75" s="74">
        <f>'vs2 src'!AK60</f>
        <v>3.9</v>
      </c>
      <c r="L75" s="74">
        <f>'vs2 src'!AL60</f>
        <v>6.999999999999998</v>
      </c>
      <c r="M75" s="74">
        <f>'vs2 src'!AM60</f>
        <v>7.15</v>
      </c>
      <c r="N75" s="74">
        <f>'vs2 src'!AO60</f>
        <v>18.05</v>
      </c>
      <c r="O75" s="74">
        <f>'vs2 src'!AQ60</f>
        <v>36.7</v>
      </c>
      <c r="P75" s="75" t="s">
        <v>23</v>
      </c>
    </row>
    <row r="76" spans="1:16" s="17" customFormat="1" ht="15" customHeight="1">
      <c r="A76" s="72" t="str">
        <f>'vs2 src'!A63</f>
        <v>9.</v>
      </c>
      <c r="B76" s="73" t="str">
        <f>'vs2 src'!B63</f>
        <v>Klára Tilcerová</v>
      </c>
      <c r="C76" s="73"/>
      <c r="D76" s="72">
        <f>'vs2 src'!C63</f>
        <v>1995</v>
      </c>
      <c r="E76" s="73" t="str">
        <f>'vs2 src'!D63</f>
        <v>SC 80 Chomutov</v>
      </c>
      <c r="F76" s="73"/>
      <c r="G76" s="74">
        <f>'vs2 src'!Q63</f>
        <v>3.875</v>
      </c>
      <c r="H76" s="74">
        <f>'vs2 src'!R63</f>
        <v>7.250000000000002</v>
      </c>
      <c r="I76" s="74">
        <f>'vs2 src'!S63</f>
        <v>7.35</v>
      </c>
      <c r="J76" s="74">
        <f>'vs2 src'!U63</f>
        <v>18.475</v>
      </c>
      <c r="K76" s="74">
        <f>'vs2 src'!AK63</f>
        <v>3.55</v>
      </c>
      <c r="L76" s="74">
        <f>'vs2 src'!AL63</f>
        <v>6.75</v>
      </c>
      <c r="M76" s="74">
        <f>'vs2 src'!AM63</f>
        <v>7.149999999999999</v>
      </c>
      <c r="N76" s="74">
        <f>'vs2 src'!AO63</f>
        <v>17.45</v>
      </c>
      <c r="O76" s="74">
        <f>'vs2 src'!AQ63</f>
        <v>35.925</v>
      </c>
      <c r="P76" s="75" t="s">
        <v>24</v>
      </c>
    </row>
    <row r="77" spans="1:16" s="17" customFormat="1" ht="15" customHeight="1">
      <c r="A77" s="72" t="str">
        <f>'vs2 src'!A59</f>
        <v>5.</v>
      </c>
      <c r="B77" s="73" t="str">
        <f>'vs2 src'!B59</f>
        <v>Kateřina Hanušová</v>
      </c>
      <c r="C77" s="73"/>
      <c r="D77" s="72">
        <f>'vs2 src'!C59</f>
        <v>1996</v>
      </c>
      <c r="E77" s="73" t="str">
        <f>'vs2 src'!D59</f>
        <v>GSK Ústí nad Labem</v>
      </c>
      <c r="F77" s="73"/>
      <c r="G77" s="74">
        <f>'vs2 src'!Q59</f>
        <v>3.425</v>
      </c>
      <c r="H77" s="74">
        <f>'vs2 src'!R59</f>
        <v>6.999999999999999</v>
      </c>
      <c r="I77" s="74">
        <f>'vs2 src'!S59</f>
        <v>7.300000000000002</v>
      </c>
      <c r="J77" s="74">
        <f>'vs2 src'!U59</f>
        <v>17.725</v>
      </c>
      <c r="K77" s="74">
        <f>'vs2 src'!AK59</f>
        <v>3.1</v>
      </c>
      <c r="L77" s="74">
        <f>'vs2 src'!AL59</f>
        <v>6.8999999999999995</v>
      </c>
      <c r="M77" s="74">
        <f>'vs2 src'!AM59</f>
        <v>6.649999999999999</v>
      </c>
      <c r="N77" s="74">
        <f>'vs2 src'!AO59</f>
        <v>16.65</v>
      </c>
      <c r="O77" s="74">
        <f>'vs2 src'!AQ59</f>
        <v>34.375</v>
      </c>
      <c r="P77" s="75" t="s">
        <v>25</v>
      </c>
    </row>
    <row r="78" spans="1:16" s="17" customFormat="1" ht="15" customHeight="1">
      <c r="A78" s="72" t="str">
        <f>'vs2 src'!A66</f>
        <v>13.</v>
      </c>
      <c r="B78" s="73" t="str">
        <f>'vs2 src'!B66</f>
        <v>Lucie Kubištová</v>
      </c>
      <c r="C78" s="73"/>
      <c r="D78" s="72">
        <f>'vs2 src'!C66</f>
        <v>1994</v>
      </c>
      <c r="E78" s="73" t="str">
        <f>'vs2 src'!D66</f>
        <v>Ideastav Chodov</v>
      </c>
      <c r="F78" s="73"/>
      <c r="G78" s="74">
        <f>'vs2 src'!Q66</f>
        <v>3.6</v>
      </c>
      <c r="H78" s="74">
        <f>'vs2 src'!R66</f>
        <v>6.550000000000001</v>
      </c>
      <c r="I78" s="74">
        <f>'vs2 src'!S66</f>
        <v>6.5</v>
      </c>
      <c r="J78" s="74">
        <f>'vs2 src'!U66</f>
        <v>16.65</v>
      </c>
      <c r="K78" s="74">
        <f>'vs2 src'!AK66</f>
        <v>3.625</v>
      </c>
      <c r="L78" s="74">
        <f>'vs2 src'!AL66</f>
        <v>7.000000000000002</v>
      </c>
      <c r="M78" s="74">
        <f>'vs2 src'!AM66</f>
        <v>6.85</v>
      </c>
      <c r="N78" s="74">
        <f>'vs2 src'!AO66</f>
        <v>17.475</v>
      </c>
      <c r="O78" s="74">
        <f>'vs2 src'!AQ66</f>
        <v>34.125</v>
      </c>
      <c r="P78" s="75" t="s">
        <v>26</v>
      </c>
    </row>
    <row r="79" spans="1:16" s="17" customFormat="1" ht="15" customHeight="1">
      <c r="A79" s="72" t="str">
        <f>'vs2 src'!A57</f>
        <v>3.</v>
      </c>
      <c r="B79" s="73" t="str">
        <f>'vs2 src'!B57</f>
        <v>Martina Paldusová </v>
      </c>
      <c r="C79" s="73"/>
      <c r="D79" s="72">
        <f>'vs2 src'!C57</f>
        <v>1994</v>
      </c>
      <c r="E79" s="73" t="str">
        <f>'vs2 src'!D57</f>
        <v>TJ Sokol Jablonec SC</v>
      </c>
      <c r="F79" s="73"/>
      <c r="G79" s="74">
        <f>'vs2 src'!Q57</f>
        <v>3.025</v>
      </c>
      <c r="H79" s="74">
        <f>'vs2 src'!R57</f>
        <v>6.8999999999999995</v>
      </c>
      <c r="I79" s="74">
        <f>'vs2 src'!S57</f>
        <v>7.300000000000001</v>
      </c>
      <c r="J79" s="74">
        <f>'vs2 src'!U57</f>
        <v>17.225</v>
      </c>
      <c r="K79" s="74">
        <f>'vs2 src'!AK57</f>
        <v>2.5</v>
      </c>
      <c r="L79" s="74">
        <f>'vs2 src'!AL57</f>
        <v>7.1</v>
      </c>
      <c r="M79" s="74">
        <f>'vs2 src'!AM57</f>
        <v>6.6</v>
      </c>
      <c r="N79" s="74">
        <f>'vs2 src'!AO57</f>
        <v>16.2</v>
      </c>
      <c r="O79" s="74">
        <f>'vs2 src'!AQ57</f>
        <v>33.425</v>
      </c>
      <c r="P79" s="75" t="s">
        <v>27</v>
      </c>
    </row>
    <row r="80" spans="1:16" s="17" customFormat="1" ht="15" customHeight="1">
      <c r="A80" s="72" t="str">
        <f>'vs2 src'!A65</f>
        <v>12.</v>
      </c>
      <c r="B80" s="73" t="str">
        <f>'vs2 src'!B65</f>
        <v>Alice Koucká </v>
      </c>
      <c r="C80" s="73"/>
      <c r="D80" s="72">
        <f>'vs2 src'!C65</f>
        <v>1996</v>
      </c>
      <c r="E80" s="73" t="str">
        <f>'vs2 src'!D65</f>
        <v>TJ Sokol Jablonec SC</v>
      </c>
      <c r="F80" s="73"/>
      <c r="G80" s="74">
        <f>'vs2 src'!Q65</f>
        <v>3.175</v>
      </c>
      <c r="H80" s="74">
        <f>'vs2 src'!R65</f>
        <v>5.7</v>
      </c>
      <c r="I80" s="74">
        <f>'vs2 src'!S65</f>
        <v>6.699999999999999</v>
      </c>
      <c r="J80" s="74">
        <f>'vs2 src'!U65</f>
        <v>15.575</v>
      </c>
      <c r="K80" s="74">
        <f>'vs2 src'!AK65</f>
        <v>2.95</v>
      </c>
      <c r="L80" s="74">
        <f>'vs2 src'!AL65</f>
        <v>6.65</v>
      </c>
      <c r="M80" s="74">
        <f>'vs2 src'!AM65</f>
        <v>6.700000000000001</v>
      </c>
      <c r="N80" s="74">
        <f>'vs2 src'!AO65</f>
        <v>16.3</v>
      </c>
      <c r="O80" s="74">
        <f>'vs2 src'!AQ65</f>
        <v>31.875</v>
      </c>
      <c r="P80" s="75" t="s">
        <v>28</v>
      </c>
    </row>
    <row r="81" spans="1:16" s="17" customFormat="1" ht="15" customHeight="1">
      <c r="A81" s="72" t="str">
        <f>'vs2 src'!A62</f>
        <v>8.</v>
      </c>
      <c r="B81" s="73" t="str">
        <f>'vs2 src'!B62</f>
        <v>Adriana Havlíková </v>
      </c>
      <c r="C81" s="73"/>
      <c r="D81" s="72">
        <f>'vs2 src'!C62</f>
        <v>1995</v>
      </c>
      <c r="E81" s="73" t="str">
        <f>'vs2 src'!D62</f>
        <v>RG Proactive Milevsko </v>
      </c>
      <c r="F81" s="73"/>
      <c r="G81" s="74">
        <f>'vs2 src'!Q62</f>
        <v>3.7750000000000004</v>
      </c>
      <c r="H81" s="74">
        <f>'vs2 src'!R62</f>
        <v>7.049999999999998</v>
      </c>
      <c r="I81" s="74">
        <f>'vs2 src'!S62</f>
        <v>7.15</v>
      </c>
      <c r="J81" s="74">
        <f>'vs2 src'!U62</f>
        <v>17.975</v>
      </c>
      <c r="K81" s="74">
        <f>'vs2 src'!AK62</f>
        <v>1.85</v>
      </c>
      <c r="L81" s="74">
        <f>'vs2 src'!AL62</f>
        <v>6.049999999999999</v>
      </c>
      <c r="M81" s="74">
        <f>'vs2 src'!AM62</f>
        <v>5.650000000000001</v>
      </c>
      <c r="N81" s="74">
        <f>'vs2 src'!AO62</f>
        <v>13.55</v>
      </c>
      <c r="O81" s="74">
        <f>'vs2 src'!AQ62</f>
        <v>31.525000000000002</v>
      </c>
      <c r="P81" s="75" t="s">
        <v>29</v>
      </c>
    </row>
    <row r="82" spans="1:16" s="17" customFormat="1" ht="15" customHeight="1">
      <c r="A82" s="72" t="str">
        <f>'vs2 src'!A64</f>
        <v>10.</v>
      </c>
      <c r="B82" s="73" t="str">
        <f>'vs2 src'!B64</f>
        <v>Klára Zikmundová </v>
      </c>
      <c r="C82" s="73"/>
      <c r="D82" s="72">
        <f>'vs2 src'!C64</f>
        <v>1993</v>
      </c>
      <c r="E82" s="73" t="str">
        <f>'vs2 src'!D64</f>
        <v>Ideastav Chodov</v>
      </c>
      <c r="F82" s="73"/>
      <c r="G82" s="74">
        <f>'vs2 src'!Q64</f>
        <v>2.675</v>
      </c>
      <c r="H82" s="74">
        <f>'vs2 src'!R64</f>
        <v>6.2</v>
      </c>
      <c r="I82" s="74">
        <f>'vs2 src'!S64</f>
        <v>6.85</v>
      </c>
      <c r="J82" s="74">
        <f>'vs2 src'!U64</f>
        <v>15.725</v>
      </c>
      <c r="K82" s="74">
        <f>'vs2 src'!AK64</f>
        <v>2.45</v>
      </c>
      <c r="L82" s="74">
        <f>'vs2 src'!AL64</f>
        <v>6.4</v>
      </c>
      <c r="M82" s="74">
        <f>'vs2 src'!AM64</f>
        <v>6.45</v>
      </c>
      <c r="N82" s="74">
        <f>'vs2 src'!AO64</f>
        <v>15.3</v>
      </c>
      <c r="O82" s="74">
        <f>'vs2 src'!AQ64</f>
        <v>31.025</v>
      </c>
      <c r="P82" s="75" t="s">
        <v>30</v>
      </c>
    </row>
    <row r="83" spans="1:16" s="17" customFormat="1" ht="15" customHeight="1">
      <c r="A83" s="72" t="str">
        <f>'vs2 src'!A56</f>
        <v>1.</v>
      </c>
      <c r="B83" s="73" t="str">
        <f>'vs2 src'!B56</f>
        <v>Martina Volnerová</v>
      </c>
      <c r="C83" s="73"/>
      <c r="D83" s="72">
        <f>'vs2 src'!C56</f>
        <v>1988</v>
      </c>
      <c r="E83" s="73" t="str">
        <f>'vs2 src'!D56</f>
        <v>DDM Plzeň</v>
      </c>
      <c r="F83" s="73"/>
      <c r="G83" s="74">
        <f>'vs2 src'!Q56</f>
        <v>2.1500000000000004</v>
      </c>
      <c r="H83" s="74">
        <f>'vs2 src'!R56</f>
        <v>5.750000000000001</v>
      </c>
      <c r="I83" s="74">
        <f>'vs2 src'!S56</f>
        <v>6.6499999999999995</v>
      </c>
      <c r="J83" s="74">
        <f>'vs2 src'!U56</f>
        <v>14.55</v>
      </c>
      <c r="K83" s="74">
        <f>'vs2 src'!AK56</f>
        <v>2.375</v>
      </c>
      <c r="L83" s="74">
        <f>'vs2 src'!AL56</f>
        <v>5.800000000000001</v>
      </c>
      <c r="M83" s="74">
        <f>'vs2 src'!AM56</f>
        <v>6.000000000000002</v>
      </c>
      <c r="N83" s="74">
        <f>'vs2 src'!AO56</f>
        <v>14.175</v>
      </c>
      <c r="O83" s="74">
        <f>'vs2 src'!AQ56</f>
        <v>28.725</v>
      </c>
      <c r="P83" s="75" t="s">
        <v>31</v>
      </c>
    </row>
    <row r="84" spans="1:16" s="17" customFormat="1" ht="15" customHeight="1">
      <c r="A84" s="72" t="str">
        <f>'vs2 src'!A58</f>
        <v>4.</v>
      </c>
      <c r="B84" s="73" t="str">
        <f>'vs2 src'!B58</f>
        <v>Veronika Vališová </v>
      </c>
      <c r="C84" s="73"/>
      <c r="D84" s="72">
        <f>'vs2 src'!C58</f>
        <v>1996</v>
      </c>
      <c r="E84" s="73" t="str">
        <f>'vs2 src'!D58</f>
        <v>GSK Tábor</v>
      </c>
      <c r="F84" s="73"/>
      <c r="G84" s="74">
        <f>'vs2 src'!Q58</f>
        <v>2.6</v>
      </c>
      <c r="H84" s="74">
        <f>'vs2 src'!R58</f>
        <v>5.35</v>
      </c>
      <c r="I84" s="74">
        <f>'vs2 src'!S58</f>
        <v>6.000000000000001</v>
      </c>
      <c r="J84" s="74">
        <f>'vs2 src'!U58</f>
        <v>13.75</v>
      </c>
      <c r="K84" s="74">
        <f>'vs2 src'!AK58</f>
        <v>1.55</v>
      </c>
      <c r="L84" s="74">
        <f>'vs2 src'!AL58</f>
        <v>6.349999999999999</v>
      </c>
      <c r="M84" s="74">
        <f>'vs2 src'!AM58</f>
        <v>6.4</v>
      </c>
      <c r="N84" s="74">
        <f>'vs2 src'!AO58</f>
        <v>14.1</v>
      </c>
      <c r="O84" s="74">
        <f>'vs2 src'!AQ58</f>
        <v>27.85</v>
      </c>
      <c r="P84" s="75" t="s">
        <v>32</v>
      </c>
    </row>
    <row r="85" spans="1:16" s="17" customFormat="1" ht="15" customHeight="1">
      <c r="A85" s="72" t="str">
        <f>'vs2 src'!A67</f>
        <v>14.</v>
      </c>
      <c r="B85" s="73" t="str">
        <f>'vs2 src'!B67</f>
        <v>Ludmila Korytová </v>
      </c>
      <c r="C85" s="73"/>
      <c r="D85" s="72">
        <f>'vs2 src'!C67</f>
        <v>1993</v>
      </c>
      <c r="E85" s="73" t="str">
        <f>'vs2 src'!D67</f>
        <v>RG Proactive Milevsko </v>
      </c>
      <c r="F85" s="73"/>
      <c r="G85" s="74">
        <f>'vs2 src'!Q67</f>
        <v>3.825</v>
      </c>
      <c r="H85" s="74">
        <f>'vs2 src'!R67</f>
        <v>6.25</v>
      </c>
      <c r="I85" s="74">
        <f>'vs2 src'!S67</f>
        <v>5.75</v>
      </c>
      <c r="J85" s="74">
        <f>'vs2 src'!U67</f>
        <v>15.425</v>
      </c>
      <c r="K85" s="74">
        <f>'vs2 src'!AK67</f>
        <v>2.375</v>
      </c>
      <c r="L85" s="74">
        <f>'vs2 src'!AL67</f>
        <v>5.999999999999998</v>
      </c>
      <c r="M85" s="74">
        <f>'vs2 src'!AM67</f>
        <v>5.599999999999999</v>
      </c>
      <c r="N85" s="74">
        <f>'vs2 src'!AO67</f>
        <v>13.575</v>
      </c>
      <c r="O85" s="74">
        <f>'vs2 src'!AQ67</f>
        <v>29</v>
      </c>
      <c r="P85" s="75" t="s">
        <v>33</v>
      </c>
    </row>
    <row r="86" spans="10:16" ht="19.5" customHeight="1">
      <c r="J86" s="25"/>
      <c r="K86" s="25"/>
      <c r="L86" s="25"/>
      <c r="M86" s="25"/>
      <c r="N86" s="25"/>
      <c r="O86" s="25"/>
      <c r="P86" s="25"/>
    </row>
    <row r="87" spans="10:16" ht="19.5" customHeight="1">
      <c r="J87" s="25"/>
      <c r="K87" s="25"/>
      <c r="L87" s="25"/>
      <c r="M87" s="25"/>
      <c r="N87" s="25"/>
      <c r="O87" s="25"/>
      <c r="P87" s="25"/>
    </row>
    <row r="88" spans="10:16" ht="19.5" customHeight="1">
      <c r="J88" s="16"/>
      <c r="K88" s="16"/>
      <c r="L88" s="16"/>
      <c r="M88" s="16"/>
      <c r="N88" s="16"/>
      <c r="O88" s="16"/>
      <c r="P88" s="16"/>
    </row>
    <row r="112" spans="1:15" ht="15.75">
      <c r="A112" s="13"/>
      <c r="B112" s="13"/>
      <c r="C112" s="14"/>
      <c r="D112" s="13"/>
      <c r="E112" s="13"/>
      <c r="F112" s="16"/>
      <c r="G112" s="16"/>
      <c r="H112" s="16"/>
      <c r="I112" s="16"/>
      <c r="J112" s="16"/>
      <c r="K112" s="16"/>
      <c r="L112" s="16"/>
      <c r="M112" s="16"/>
      <c r="N112" s="16"/>
      <c r="O112" s="16"/>
    </row>
  </sheetData>
  <sheetProtection/>
  <mergeCells count="8">
    <mergeCell ref="G3:J3"/>
    <mergeCell ref="K3:N3"/>
    <mergeCell ref="G72:J72"/>
    <mergeCell ref="G34:J34"/>
    <mergeCell ref="K34:N34"/>
    <mergeCell ref="G47:J47"/>
    <mergeCell ref="G59:J59"/>
    <mergeCell ref="K59:N59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0" customWidth="1"/>
    <col min="3" max="3" width="16.421875" style="0" customWidth="1"/>
    <col min="4" max="4" width="8.28125" style="0" customWidth="1"/>
    <col min="6" max="6" width="16.00390625" style="0" customWidth="1"/>
    <col min="7" max="8" width="10.7109375" style="0" customWidth="1"/>
  </cols>
  <sheetData>
    <row r="1" spans="4:7" ht="21">
      <c r="D1" s="3" t="s">
        <v>86</v>
      </c>
      <c r="E1" s="33"/>
      <c r="F1" s="33"/>
      <c r="G1" s="1"/>
    </row>
    <row r="2" spans="4:7" ht="21">
      <c r="D2" s="3" t="s">
        <v>87</v>
      </c>
      <c r="E2" s="33"/>
      <c r="F2" s="33"/>
      <c r="G2" s="1"/>
    </row>
    <row r="3" spans="4:7" ht="50.25" customHeight="1">
      <c r="D3" s="7"/>
      <c r="G3" s="1"/>
    </row>
    <row r="4" spans="2:8" ht="19.5" customHeight="1">
      <c r="B4" s="5" t="s">
        <v>7</v>
      </c>
      <c r="D4" s="7"/>
      <c r="G4" s="12" t="s">
        <v>173</v>
      </c>
      <c r="H4" s="12" t="s">
        <v>21</v>
      </c>
    </row>
    <row r="5" spans="1:9" ht="19.5" customHeight="1">
      <c r="A5" s="43" t="str">
        <f>'kp src'!A8</f>
        <v>8.</v>
      </c>
      <c r="B5" s="44" t="str">
        <f>'kp src'!B8</f>
        <v>Tereza Palupčíková</v>
      </c>
      <c r="C5" s="44"/>
      <c r="D5" s="43">
        <f>'kp src'!C8</f>
        <v>2001</v>
      </c>
      <c r="E5" s="44" t="str">
        <f>'kp src'!D8</f>
        <v>TJ Slavoj Bruntál</v>
      </c>
      <c r="F5" s="44"/>
      <c r="G5" s="51">
        <f>'kp src'!J8</f>
        <v>7.900000000000001</v>
      </c>
      <c r="H5" s="52" t="s">
        <v>22</v>
      </c>
      <c r="I5" s="24"/>
    </row>
    <row r="6" spans="1:9" ht="19.5" customHeight="1">
      <c r="A6" s="43" t="str">
        <f>'kp src'!A9</f>
        <v>9.</v>
      </c>
      <c r="B6" s="44" t="str">
        <f>'kp src'!B9</f>
        <v>Tereza Štolová</v>
      </c>
      <c r="C6" s="53"/>
      <c r="D6" s="54">
        <f>'kp src'!C9</f>
        <v>2001</v>
      </c>
      <c r="E6" s="44" t="str">
        <f>'kp src'!D9</f>
        <v>MIKA Chomutov</v>
      </c>
      <c r="F6" s="44"/>
      <c r="G6" s="51">
        <f>'kp src'!J9</f>
        <v>7.550000000000001</v>
      </c>
      <c r="H6" s="52" t="s">
        <v>23</v>
      </c>
      <c r="I6" s="24"/>
    </row>
    <row r="7" spans="1:9" ht="19.5" customHeight="1">
      <c r="A7" s="43" t="str">
        <f>'kp src'!A7</f>
        <v>7.</v>
      </c>
      <c r="B7" s="44" t="str">
        <f>'kp src'!B7</f>
        <v>Barbora Minková</v>
      </c>
      <c r="C7" s="53"/>
      <c r="D7" s="54">
        <f>'kp src'!C7</f>
        <v>2001</v>
      </c>
      <c r="E7" s="44" t="str">
        <f>'kp src'!D7</f>
        <v>TJ VS Praha</v>
      </c>
      <c r="F7" s="44"/>
      <c r="G7" s="51">
        <f>'kp src'!J7</f>
        <v>7.299999999999999</v>
      </c>
      <c r="H7" s="52" t="s">
        <v>24</v>
      </c>
      <c r="I7" s="24"/>
    </row>
    <row r="8" spans="1:9" ht="19.5" customHeight="1">
      <c r="A8" s="43" t="str">
        <f>'kp src'!A13</f>
        <v>13.</v>
      </c>
      <c r="B8" s="55" t="str">
        <f>'kp src'!B13</f>
        <v>Pavla Kubeschová</v>
      </c>
      <c r="C8" s="53"/>
      <c r="D8" s="54">
        <f>'kp src'!C13</f>
        <v>2001</v>
      </c>
      <c r="E8" s="44" t="str">
        <f>'kp src'!D13</f>
        <v>GSK Ústí nad Labem</v>
      </c>
      <c r="F8" s="44"/>
      <c r="G8" s="51">
        <f>'kp src'!J13</f>
        <v>6.9</v>
      </c>
      <c r="H8" s="52" t="s">
        <v>25</v>
      </c>
      <c r="I8" s="24"/>
    </row>
    <row r="9" spans="1:9" ht="19.5" customHeight="1">
      <c r="A9" s="43" t="str">
        <f>'kp src'!A12</f>
        <v>12.</v>
      </c>
      <c r="B9" s="44" t="str">
        <f>'kp src'!B12</f>
        <v>Lenka Nováková </v>
      </c>
      <c r="C9" s="44"/>
      <c r="D9" s="43">
        <f>'kp src'!C12</f>
        <v>2002</v>
      </c>
      <c r="E9" s="44" t="str">
        <f>'kp src'!D12</f>
        <v>SK MG Slovan Plzeň</v>
      </c>
      <c r="F9" s="44"/>
      <c r="G9" s="51">
        <f>'kp src'!J12</f>
        <v>6.799999999999999</v>
      </c>
      <c r="H9" s="52" t="s">
        <v>26</v>
      </c>
      <c r="I9" s="24"/>
    </row>
    <row r="10" spans="1:16" ht="19.5" customHeight="1">
      <c r="A10" s="43" t="str">
        <f>'kp src'!A17</f>
        <v>18.</v>
      </c>
      <c r="B10" s="44" t="str">
        <f>'kp src'!B17</f>
        <v>Sára Benetková</v>
      </c>
      <c r="C10" s="53"/>
      <c r="D10" s="54">
        <f>'kp src'!C17</f>
        <v>2001</v>
      </c>
      <c r="E10" s="44" t="str">
        <f>'kp src'!D17</f>
        <v>Slavia SK Rapid Plzeň</v>
      </c>
      <c r="F10" s="44"/>
      <c r="G10" s="51">
        <f>'kp src'!J17</f>
        <v>6.650000000000001</v>
      </c>
      <c r="H10" s="52" t="s">
        <v>27</v>
      </c>
      <c r="I10" s="24"/>
      <c r="L10" s="13"/>
      <c r="M10" s="13"/>
      <c r="N10" s="14"/>
      <c r="O10" s="13"/>
      <c r="P10" s="13"/>
    </row>
    <row r="11" spans="1:9" ht="19.5" customHeight="1">
      <c r="A11" s="43" t="str">
        <f>'kp src'!A11</f>
        <v>11.</v>
      </c>
      <c r="B11" s="48" t="str">
        <f>'kp src'!B11</f>
        <v>Marie Silovská</v>
      </c>
      <c r="C11" s="53"/>
      <c r="D11" s="54">
        <f>'kp src'!C11</f>
        <v>2002</v>
      </c>
      <c r="E11" s="48" t="str">
        <f>'kp src'!D11</f>
        <v>Slavia SK Rapid Plzeň</v>
      </c>
      <c r="F11" s="44"/>
      <c r="G11" s="51">
        <f>'kp src'!J11</f>
        <v>6.5</v>
      </c>
      <c r="H11" s="52" t="s">
        <v>28</v>
      </c>
      <c r="I11" s="24"/>
    </row>
    <row r="12" spans="1:9" ht="19.5" customHeight="1">
      <c r="A12" s="43" t="str">
        <f>'kp src'!A6</f>
        <v>6.</v>
      </c>
      <c r="B12" s="44" t="str">
        <f>'kp src'!B6</f>
        <v>Berenika Natálie Dlouhá</v>
      </c>
      <c r="C12" s="44"/>
      <c r="D12" s="43">
        <f>'kp src'!C6</f>
        <v>2001</v>
      </c>
      <c r="E12" s="44" t="str">
        <f>'kp src'!D6</f>
        <v>SK MG AJUR Hr.Králové</v>
      </c>
      <c r="F12" s="44"/>
      <c r="G12" s="51">
        <f>'kp src'!J6</f>
        <v>6.000000000000001</v>
      </c>
      <c r="H12" s="52" t="s">
        <v>29</v>
      </c>
      <c r="I12" s="24"/>
    </row>
    <row r="13" spans="1:9" ht="19.5" customHeight="1">
      <c r="A13" s="43" t="str">
        <f>'kp src'!A5</f>
        <v>5.</v>
      </c>
      <c r="B13" s="44" t="str">
        <f>'kp src'!B5</f>
        <v>Erika Nečasová</v>
      </c>
      <c r="C13" s="44"/>
      <c r="D13" s="43">
        <f>'kp src'!C5</f>
        <v>2003</v>
      </c>
      <c r="E13" s="44" t="str">
        <f>'kp src'!D5</f>
        <v>GSK Ústí nad Labem</v>
      </c>
      <c r="F13" s="44"/>
      <c r="G13" s="51">
        <f>'kp src'!J5</f>
        <v>5.949999999999999</v>
      </c>
      <c r="H13" s="52" t="s">
        <v>30</v>
      </c>
      <c r="I13" s="24"/>
    </row>
    <row r="14" spans="1:9" ht="19.5" customHeight="1">
      <c r="A14" s="43" t="str">
        <f>'kp src'!A4</f>
        <v>2.</v>
      </c>
      <c r="B14" s="44" t="str">
        <f>'kp src'!B4</f>
        <v>Marcela Slachová </v>
      </c>
      <c r="C14" s="53"/>
      <c r="D14" s="54">
        <f>'kp src'!C4</f>
        <v>2003</v>
      </c>
      <c r="E14" s="44" t="str">
        <f>'kp src'!D4</f>
        <v>SK MG Slovan Plzeň</v>
      </c>
      <c r="F14" s="44"/>
      <c r="G14" s="51">
        <f>'kp src'!J4</f>
        <v>5.9</v>
      </c>
      <c r="H14" s="52" t="s">
        <v>31</v>
      </c>
      <c r="I14" s="24"/>
    </row>
    <row r="15" spans="1:9" ht="19.5" customHeight="1">
      <c r="A15" s="43" t="str">
        <f>'kp src'!A18</f>
        <v>19.</v>
      </c>
      <c r="B15" s="44" t="str">
        <f>'kp src'!B18</f>
        <v>Veronika Nová </v>
      </c>
      <c r="C15" s="44"/>
      <c r="D15" s="43">
        <f>'kp src'!C18</f>
        <v>2002</v>
      </c>
      <c r="E15" s="44" t="str">
        <f>'kp src'!D18</f>
        <v>SK MG Slovan Plzeň</v>
      </c>
      <c r="F15" s="44"/>
      <c r="G15" s="51">
        <f>'kp src'!J18</f>
        <v>5.850000000000001</v>
      </c>
      <c r="H15" s="52" t="s">
        <v>32</v>
      </c>
      <c r="I15" s="24"/>
    </row>
    <row r="16" spans="1:9" ht="19.5" customHeight="1">
      <c r="A16" s="43" t="str">
        <f>'kp src'!A14</f>
        <v>14.</v>
      </c>
      <c r="B16" s="44" t="str">
        <f>'kp src'!B14</f>
        <v>Viktorie Strnadová</v>
      </c>
      <c r="C16" s="53"/>
      <c r="D16" s="54">
        <f>'kp src'!C14</f>
        <v>2003</v>
      </c>
      <c r="E16" s="44" t="str">
        <f>'kp src'!D14</f>
        <v>GSK Ústí nad Labem</v>
      </c>
      <c r="F16" s="44"/>
      <c r="G16" s="51">
        <f>'kp src'!J14</f>
        <v>5.499999999999998</v>
      </c>
      <c r="H16" s="52" t="s">
        <v>33</v>
      </c>
      <c r="I16" s="24"/>
    </row>
    <row r="17" spans="1:9" ht="19.5" customHeight="1">
      <c r="A17" s="43" t="str">
        <f>'kp src'!A16</f>
        <v>17.</v>
      </c>
      <c r="B17" s="44" t="str">
        <f>'kp src'!B16</f>
        <v>Kristýna Elen Rezková</v>
      </c>
      <c r="C17" s="44"/>
      <c r="D17" s="43">
        <f>'kp src'!C16</f>
        <v>2003</v>
      </c>
      <c r="E17" s="44" t="str">
        <f>'kp src'!D16</f>
        <v>GSK Ústí nad Labem</v>
      </c>
      <c r="F17" s="44"/>
      <c r="G17" s="51">
        <f>'kp src'!J16</f>
        <v>5.2</v>
      </c>
      <c r="H17" s="52" t="s">
        <v>34</v>
      </c>
      <c r="I17" s="24"/>
    </row>
    <row r="18" spans="1:9" ht="19.5" customHeight="1">
      <c r="A18" s="43" t="str">
        <f>'kp src'!A3</f>
        <v>1.</v>
      </c>
      <c r="B18" s="44" t="str">
        <f>'kp src'!B3</f>
        <v>Adéla Relichová</v>
      </c>
      <c r="C18" s="44"/>
      <c r="D18" s="43">
        <f>'kp src'!C3</f>
        <v>2003</v>
      </c>
      <c r="E18" s="44" t="str">
        <f>'kp src'!D3</f>
        <v>MG Rumburk</v>
      </c>
      <c r="F18" s="44"/>
      <c r="G18" s="51">
        <f>'kp src'!J3</f>
        <v>5</v>
      </c>
      <c r="H18" s="56" t="s">
        <v>244</v>
      </c>
      <c r="I18" s="24"/>
    </row>
    <row r="19" spans="1:9" ht="19.5" customHeight="1">
      <c r="A19" s="43" t="str">
        <f>'kp src'!A10</f>
        <v>10.</v>
      </c>
      <c r="B19" s="48" t="str">
        <f>'kp src'!B10</f>
        <v>Agáta Vokatá</v>
      </c>
      <c r="C19" s="44"/>
      <c r="D19" s="43">
        <f>'kp src'!C10</f>
        <v>2002</v>
      </c>
      <c r="E19" s="44" t="str">
        <f>'kp src'!D10</f>
        <v>TJ Sokol Jablonec SC</v>
      </c>
      <c r="F19" s="44"/>
      <c r="G19" s="51">
        <f>'kp src'!J10</f>
        <v>5</v>
      </c>
      <c r="H19" s="56" t="s">
        <v>244</v>
      </c>
      <c r="I19" s="24"/>
    </row>
    <row r="20" spans="1:9" ht="19.5" customHeight="1">
      <c r="A20" s="43" t="str">
        <f>'kp src'!A15</f>
        <v>16.</v>
      </c>
      <c r="B20" s="48" t="str">
        <f>'kp src'!B15</f>
        <v>Vanda Vrbacká</v>
      </c>
      <c r="C20" s="57"/>
      <c r="D20" s="58">
        <f>'kp src'!C15</f>
        <v>2003</v>
      </c>
      <c r="E20" s="48" t="str">
        <f>'kp src'!D15</f>
        <v>TJ  Slavia  Hr.  Králové</v>
      </c>
      <c r="F20" s="57"/>
      <c r="G20" s="51">
        <f>'kp src'!J15</f>
        <v>4.4</v>
      </c>
      <c r="H20" s="52" t="s">
        <v>37</v>
      </c>
      <c r="I20" s="24"/>
    </row>
    <row r="21" spans="1:8" ht="19.5" customHeight="1">
      <c r="A21" s="15"/>
      <c r="G21" s="16"/>
      <c r="H21" s="16"/>
    </row>
    <row r="22" spans="1:8" ht="87.75" customHeight="1">
      <c r="A22" s="15"/>
      <c r="G22" s="16"/>
      <c r="H22" s="16"/>
    </row>
    <row r="23" spans="1:8" ht="211.5" customHeight="1">
      <c r="A23" s="15"/>
      <c r="B23" s="19"/>
      <c r="C23" s="19"/>
      <c r="D23" s="20"/>
      <c r="E23" s="21"/>
      <c r="F23" s="21"/>
      <c r="G23" s="16"/>
      <c r="H23" s="16"/>
    </row>
    <row r="24" spans="1:8" ht="18" customHeight="1">
      <c r="A24" s="15"/>
      <c r="B24" s="19"/>
      <c r="C24" s="19"/>
      <c r="D24" s="3" t="s">
        <v>86</v>
      </c>
      <c r="E24" s="34"/>
      <c r="F24" s="34"/>
      <c r="G24" s="34"/>
      <c r="H24" s="16"/>
    </row>
    <row r="25" spans="1:8" ht="18" customHeight="1">
      <c r="A25" s="15"/>
      <c r="B25" s="19"/>
      <c r="C25" s="19"/>
      <c r="D25" s="3" t="s">
        <v>87</v>
      </c>
      <c r="E25" s="33"/>
      <c r="F25" s="33"/>
      <c r="G25" s="34"/>
      <c r="H25" s="16"/>
    </row>
    <row r="26" spans="2:7" ht="51.75" customHeight="1">
      <c r="B26" s="17"/>
      <c r="C26" s="17"/>
      <c r="G26" s="1"/>
    </row>
    <row r="27" spans="1:8" ht="19.5" customHeight="1">
      <c r="A27" s="24"/>
      <c r="B27" s="5" t="s">
        <v>8</v>
      </c>
      <c r="C27" s="24"/>
      <c r="D27" s="28"/>
      <c r="E27" s="24"/>
      <c r="F27" s="24"/>
      <c r="G27" s="59" t="s">
        <v>174</v>
      </c>
      <c r="H27" s="59" t="s">
        <v>21</v>
      </c>
    </row>
    <row r="28" spans="1:8" ht="19.5" customHeight="1">
      <c r="A28" s="43" t="str">
        <f>'kp src'!A28</f>
        <v>7.</v>
      </c>
      <c r="B28" s="60" t="str">
        <f>'kp src'!B28</f>
        <v>Košíková Kateřina </v>
      </c>
      <c r="C28" s="60"/>
      <c r="D28" s="61">
        <f>'kp src'!C28</f>
        <v>1999</v>
      </c>
      <c r="E28" s="60" t="str">
        <f>'kp src'!D28</f>
        <v>TJ VS Praha</v>
      </c>
      <c r="F28" s="60"/>
      <c r="G28" s="51">
        <f>'kp src'!J28</f>
        <v>7.8500000000000005</v>
      </c>
      <c r="H28" s="46" t="s">
        <v>22</v>
      </c>
    </row>
    <row r="29" spans="1:8" ht="19.5" customHeight="1">
      <c r="A29" s="43" t="str">
        <f>'kp src'!A35</f>
        <v>19.</v>
      </c>
      <c r="B29" s="60" t="str">
        <f>'kp src'!B35</f>
        <v>Vařeková Klára </v>
      </c>
      <c r="C29" s="60"/>
      <c r="D29" s="61">
        <f>'kp src'!C35</f>
        <v>2000</v>
      </c>
      <c r="E29" s="60" t="str">
        <f>'kp src'!D35</f>
        <v>TJ VS Praha</v>
      </c>
      <c r="F29" s="60"/>
      <c r="G29" s="51">
        <f>'kp src'!J35</f>
        <v>7.800000000000001</v>
      </c>
      <c r="H29" s="46" t="s">
        <v>23</v>
      </c>
    </row>
    <row r="30" spans="1:8" ht="19.5" customHeight="1">
      <c r="A30" s="43" t="str">
        <f>'kp src'!A24</f>
        <v>3.</v>
      </c>
      <c r="B30" s="60" t="str">
        <f>'kp src'!B24</f>
        <v>Petra Pavelková</v>
      </c>
      <c r="C30" s="60"/>
      <c r="D30" s="61">
        <f>'kp src'!C24</f>
        <v>2000</v>
      </c>
      <c r="E30" s="60" t="str">
        <f>'kp src'!D24</f>
        <v>TJ Slavoj Bruntál</v>
      </c>
      <c r="F30" s="60"/>
      <c r="G30" s="51">
        <f>'kp src'!J24</f>
        <v>7.800000000000001</v>
      </c>
      <c r="H30" s="46" t="s">
        <v>24</v>
      </c>
    </row>
    <row r="31" spans="1:8" ht="19.5" customHeight="1">
      <c r="A31" s="43" t="str">
        <f>'kp src'!A26</f>
        <v>5.</v>
      </c>
      <c r="B31" s="60" t="str">
        <f>'kp src'!B26</f>
        <v>Jacqueline Bernasová</v>
      </c>
      <c r="C31" s="60"/>
      <c r="D31" s="61">
        <f>'kp src'!C26</f>
        <v>1999</v>
      </c>
      <c r="E31" s="60" t="str">
        <f>'kp src'!D26</f>
        <v>SC 80 Chomutov</v>
      </c>
      <c r="F31" s="60"/>
      <c r="G31" s="51">
        <f>'kp src'!J26</f>
        <v>7.449999999999999</v>
      </c>
      <c r="H31" s="46" t="s">
        <v>25</v>
      </c>
    </row>
    <row r="32" spans="1:8" ht="19.5" customHeight="1">
      <c r="A32" s="43" t="str">
        <f>'kp src'!A32</f>
        <v>14.</v>
      </c>
      <c r="B32" s="60" t="str">
        <f>'kp src'!B32</f>
        <v>Tisoňová Lucie </v>
      </c>
      <c r="C32" s="60"/>
      <c r="D32" s="61">
        <f>'kp src'!C32</f>
        <v>2000</v>
      </c>
      <c r="E32" s="60" t="str">
        <f>'kp src'!D32</f>
        <v>TJ VS Praha</v>
      </c>
      <c r="F32" s="60"/>
      <c r="G32" s="51">
        <f>'kp src'!J32</f>
        <v>7.3</v>
      </c>
      <c r="H32" s="46" t="s">
        <v>26</v>
      </c>
    </row>
    <row r="33" spans="1:8" ht="19.5" customHeight="1">
      <c r="A33" s="43" t="str">
        <f>'kp src'!A33</f>
        <v>16.</v>
      </c>
      <c r="B33" s="60" t="str">
        <f>'kp src'!B33</f>
        <v>Minková Kateřina </v>
      </c>
      <c r="C33" s="60"/>
      <c r="D33" s="61">
        <f>'kp src'!C33</f>
        <v>2000</v>
      </c>
      <c r="E33" s="60" t="str">
        <f>'kp src'!D33</f>
        <v>TJ VS Praha</v>
      </c>
      <c r="F33" s="60"/>
      <c r="G33" s="51">
        <f>'kp src'!J33</f>
        <v>7.3</v>
      </c>
      <c r="H33" s="46" t="s">
        <v>27</v>
      </c>
    </row>
    <row r="34" spans="1:8" ht="19.5" customHeight="1">
      <c r="A34" s="43" t="str">
        <f>'kp src'!A29</f>
        <v>8.</v>
      </c>
      <c r="B34" s="60" t="str">
        <f>'kp src'!B29</f>
        <v>Denisa Germeková</v>
      </c>
      <c r="C34" s="60"/>
      <c r="D34" s="61">
        <f>'kp src'!C29</f>
        <v>2000</v>
      </c>
      <c r="E34" s="60" t="str">
        <f>'kp src'!D29</f>
        <v>MIKA Chomutov</v>
      </c>
      <c r="F34" s="60"/>
      <c r="G34" s="51">
        <f>'kp src'!J29</f>
        <v>7.05</v>
      </c>
      <c r="H34" s="46" t="s">
        <v>28</v>
      </c>
    </row>
    <row r="35" spans="1:8" ht="19.5" customHeight="1">
      <c r="A35" s="43" t="str">
        <f>'kp src'!A22</f>
        <v>1.</v>
      </c>
      <c r="B35" s="60" t="str">
        <f>'kp src'!B22</f>
        <v>Stejskalová Linda </v>
      </c>
      <c r="C35" s="60"/>
      <c r="D35" s="61">
        <f>'kp src'!C22</f>
        <v>1999</v>
      </c>
      <c r="E35" s="60" t="str">
        <f>'kp src'!D22</f>
        <v>TJ VS Praha</v>
      </c>
      <c r="F35" s="60"/>
      <c r="G35" s="51">
        <f>'kp src'!J22</f>
        <v>6.999999999999999</v>
      </c>
      <c r="H35" s="46" t="s">
        <v>29</v>
      </c>
    </row>
    <row r="36" spans="1:8" ht="19.5" customHeight="1">
      <c r="A36" s="43" t="str">
        <f>'kp src'!A23</f>
        <v>2.</v>
      </c>
      <c r="B36" s="60" t="str">
        <f>'kp src'!B23</f>
        <v>Koucká Viktorie </v>
      </c>
      <c r="C36" s="60"/>
      <c r="D36" s="61">
        <f>'kp src'!C23</f>
        <v>2001</v>
      </c>
      <c r="E36" s="60" t="str">
        <f>'kp src'!D23</f>
        <v>TJ Sokol Jablonec SC</v>
      </c>
      <c r="F36" s="60"/>
      <c r="G36" s="51">
        <f>'kp src'!J23</f>
        <v>6.95</v>
      </c>
      <c r="H36" s="46" t="s">
        <v>30</v>
      </c>
    </row>
    <row r="37" spans="1:8" ht="19.5" customHeight="1">
      <c r="A37" s="43" t="str">
        <f>'kp src'!A27</f>
        <v>6.</v>
      </c>
      <c r="B37" s="60" t="str">
        <f>'kp src'!B27</f>
        <v>Švestková Kristýna </v>
      </c>
      <c r="C37" s="60"/>
      <c r="D37" s="61">
        <f>'kp src'!C27</f>
        <v>2000</v>
      </c>
      <c r="E37" s="60" t="str">
        <f>'kp src'!D27</f>
        <v>TJ VS Praha</v>
      </c>
      <c r="F37" s="60"/>
      <c r="G37" s="51">
        <f>'kp src'!J27</f>
        <v>6.950000000000001</v>
      </c>
      <c r="H37" s="46" t="s">
        <v>31</v>
      </c>
    </row>
    <row r="38" spans="1:8" ht="19.5" customHeight="1">
      <c r="A38" s="43" t="str">
        <f>'kp src'!A34</f>
        <v>18.</v>
      </c>
      <c r="B38" s="60" t="str">
        <f>'kp src'!B34</f>
        <v>Lucie Šidlová</v>
      </c>
      <c r="C38" s="60"/>
      <c r="D38" s="61">
        <f>'kp src'!C34</f>
        <v>1999</v>
      </c>
      <c r="E38" s="60" t="str">
        <f>'kp src'!D34</f>
        <v>TJ Slavoj Bruntál</v>
      </c>
      <c r="F38" s="60"/>
      <c r="G38" s="51">
        <f>'kp src'!J34</f>
        <v>6.8</v>
      </c>
      <c r="H38" s="46" t="s">
        <v>32</v>
      </c>
    </row>
    <row r="39" spans="1:8" ht="19.5" customHeight="1">
      <c r="A39" s="43" t="str">
        <f>'kp src'!A25</f>
        <v>4.</v>
      </c>
      <c r="B39" s="60" t="str">
        <f>'kp src'!B25</f>
        <v>Kostohryzová Tereza </v>
      </c>
      <c r="C39" s="60"/>
      <c r="D39" s="61">
        <f>'kp src'!C25</f>
        <v>1999</v>
      </c>
      <c r="E39" s="60" t="str">
        <f>'kp src'!D25</f>
        <v>TJ VS Praha</v>
      </c>
      <c r="F39" s="60"/>
      <c r="G39" s="51">
        <f>'kp src'!J25</f>
        <v>6.55</v>
      </c>
      <c r="H39" s="46" t="s">
        <v>33</v>
      </c>
    </row>
    <row r="40" spans="1:8" ht="19.5" customHeight="1">
      <c r="A40" s="43" t="str">
        <f>'kp src'!A30</f>
        <v>10.</v>
      </c>
      <c r="B40" s="60" t="str">
        <f>'kp src'!B30</f>
        <v>Bendová Zuzana</v>
      </c>
      <c r="C40" s="60"/>
      <c r="D40" s="61">
        <f>'kp src'!C30</f>
        <v>2000</v>
      </c>
      <c r="E40" s="60" t="str">
        <f>'kp src'!D30</f>
        <v>Slavia SK Rapid Plzeň</v>
      </c>
      <c r="F40" s="60"/>
      <c r="G40" s="51">
        <f>'kp src'!J30</f>
        <v>5.8</v>
      </c>
      <c r="H40" s="46" t="s">
        <v>34</v>
      </c>
    </row>
    <row r="41" spans="1:8" ht="19.5" customHeight="1">
      <c r="A41" s="43" t="str">
        <f>'kp src'!A31</f>
        <v>12.</v>
      </c>
      <c r="B41" s="60" t="str">
        <f>'kp src'!B31</f>
        <v>Mýtinová Jana </v>
      </c>
      <c r="C41" s="60"/>
      <c r="D41" s="61">
        <f>'kp src'!C31</f>
        <v>1999</v>
      </c>
      <c r="E41" s="60" t="str">
        <f>'kp src'!D31</f>
        <v>GSK Ústí nad Labem</v>
      </c>
      <c r="F41" s="60"/>
      <c r="G41" s="51">
        <f>'kp src'!J31</f>
        <v>5.800000000000001</v>
      </c>
      <c r="H41" s="46" t="s">
        <v>35</v>
      </c>
    </row>
    <row r="42" spans="1:8" ht="19.5" customHeight="1">
      <c r="A42" s="26"/>
      <c r="B42" s="16"/>
      <c r="C42" s="16"/>
      <c r="D42" s="16"/>
      <c r="E42" s="16"/>
      <c r="F42" s="16"/>
      <c r="G42" s="25"/>
      <c r="H42" s="25"/>
    </row>
    <row r="43" spans="1:8" ht="117.75" customHeight="1">
      <c r="A43" s="26"/>
      <c r="B43" s="16"/>
      <c r="C43" s="16"/>
      <c r="D43" s="16"/>
      <c r="E43" s="16"/>
      <c r="F43" s="16"/>
      <c r="G43" s="25"/>
      <c r="H43" s="25"/>
    </row>
    <row r="44" spans="1:8" ht="219.75" customHeight="1">
      <c r="A44" s="26"/>
      <c r="B44" s="29"/>
      <c r="C44" s="29"/>
      <c r="D44" s="30"/>
      <c r="E44" s="29"/>
      <c r="F44" s="29"/>
      <c r="G44" s="24"/>
      <c r="H44" s="24"/>
    </row>
    <row r="45" spans="1:6" ht="21">
      <c r="A45" s="22"/>
      <c r="B45" s="18"/>
      <c r="C45" s="18"/>
      <c r="D45" s="3" t="s">
        <v>86</v>
      </c>
      <c r="E45" s="34"/>
      <c r="F45" s="34"/>
    </row>
    <row r="46" spans="1:6" ht="21">
      <c r="A46" s="22"/>
      <c r="B46" s="18"/>
      <c r="C46" s="18"/>
      <c r="D46" s="3" t="s">
        <v>87</v>
      </c>
      <c r="E46" s="33"/>
      <c r="F46" s="33"/>
    </row>
    <row r="47" spans="2:6" ht="15.75">
      <c r="B47" s="18"/>
      <c r="C47" s="18"/>
      <c r="D47" s="18"/>
      <c r="E47" s="18"/>
      <c r="F47" s="18"/>
    </row>
    <row r="48" ht="50.25" customHeight="1"/>
    <row r="49" spans="2:10" ht="19.5" customHeight="1">
      <c r="B49" s="5" t="s">
        <v>18</v>
      </c>
      <c r="D49" s="7"/>
      <c r="G49" s="31" t="s">
        <v>219</v>
      </c>
      <c r="H49" s="11" t="s">
        <v>21</v>
      </c>
      <c r="I49" s="14"/>
      <c r="J49" s="14"/>
    </row>
    <row r="50" spans="1:9" ht="19.5" customHeight="1">
      <c r="A50" s="43" t="str">
        <f>'kp src'!A52</f>
        <v>19.</v>
      </c>
      <c r="B50" s="44" t="str">
        <f>'kp src'!B52</f>
        <v>Monika Jarmarová</v>
      </c>
      <c r="C50" s="44"/>
      <c r="D50" s="43">
        <f>'kp src'!C52</f>
        <v>1995</v>
      </c>
      <c r="E50" s="44" t="str">
        <f>'kp src'!D52</f>
        <v>TJ Slavoj Bruntál</v>
      </c>
      <c r="F50" s="44"/>
      <c r="G50" s="51">
        <f>'kp src'!J52</f>
        <v>7.65</v>
      </c>
      <c r="H50" s="46" t="s">
        <v>22</v>
      </c>
      <c r="I50" s="16"/>
    </row>
    <row r="51" spans="1:10" ht="19.5" customHeight="1">
      <c r="A51" s="43" t="str">
        <f>'kp src'!A41</f>
        <v>6.</v>
      </c>
      <c r="B51" s="44" t="str">
        <f>'kp src'!B41</f>
        <v>Šárka Berková</v>
      </c>
      <c r="C51" s="44"/>
      <c r="D51" s="43">
        <f>'kp src'!C41</f>
        <v>1995</v>
      </c>
      <c r="E51" s="44" t="str">
        <f>'kp src'!D41</f>
        <v>GSK Ústí nad Labem</v>
      </c>
      <c r="F51" s="44"/>
      <c r="G51" s="51">
        <f>'kp src'!J41</f>
        <v>7.25</v>
      </c>
      <c r="H51" s="46" t="s">
        <v>23</v>
      </c>
      <c r="I51" s="16"/>
      <c r="J51" s="16"/>
    </row>
    <row r="52" spans="1:10" ht="19.5" customHeight="1">
      <c r="A52" s="43" t="str">
        <f>'kp src'!A39</f>
        <v>2.</v>
      </c>
      <c r="B52" s="44" t="str">
        <f>'kp src'!B39</f>
        <v>Aneta Čermáková</v>
      </c>
      <c r="C52" s="44"/>
      <c r="D52" s="43">
        <f>'kp src'!C39</f>
        <v>1997</v>
      </c>
      <c r="E52" s="44" t="str">
        <f>'kp src'!D39</f>
        <v>SC 80 Chomutov</v>
      </c>
      <c r="F52" s="44"/>
      <c r="G52" s="51">
        <f>'kp src'!J39</f>
        <v>7.15</v>
      </c>
      <c r="H52" s="46" t="s">
        <v>24</v>
      </c>
      <c r="I52" s="16"/>
      <c r="J52" s="16"/>
    </row>
    <row r="53" spans="1:9" ht="19.5" customHeight="1">
      <c r="A53" s="43" t="str">
        <f>'kp src'!A48</f>
        <v>15.</v>
      </c>
      <c r="B53" s="44" t="str">
        <f>'kp src'!B48</f>
        <v>Martina Pavelková</v>
      </c>
      <c r="C53" s="44"/>
      <c r="D53" s="43">
        <f>'kp src'!C48</f>
        <v>1998</v>
      </c>
      <c r="E53" s="44" t="str">
        <f>'kp src'!D48</f>
        <v>TJ Slavoj Bruntál</v>
      </c>
      <c r="F53" s="44"/>
      <c r="G53" s="51">
        <f>'kp src'!J48</f>
        <v>7.15</v>
      </c>
      <c r="H53" s="46" t="s">
        <v>25</v>
      </c>
      <c r="I53" s="16"/>
    </row>
    <row r="54" spans="1:10" ht="19.5" customHeight="1">
      <c r="A54" s="43" t="str">
        <f>'kp src'!A47</f>
        <v>14.</v>
      </c>
      <c r="B54" s="44" t="str">
        <f>'kp src'!B47</f>
        <v>Veronika Hálová</v>
      </c>
      <c r="C54" s="44"/>
      <c r="D54" s="43">
        <f>'kp src'!C47</f>
        <v>1997</v>
      </c>
      <c r="E54" s="44" t="str">
        <f>'kp src'!D47</f>
        <v>GSK Ústí nad Labem</v>
      </c>
      <c r="F54" s="44"/>
      <c r="G54" s="51">
        <f>'kp src'!J47</f>
        <v>7</v>
      </c>
      <c r="H54" s="46" t="s">
        <v>26</v>
      </c>
      <c r="I54" s="16"/>
      <c r="J54" s="16"/>
    </row>
    <row r="55" spans="1:9" ht="19.5" customHeight="1">
      <c r="A55" s="43" t="str">
        <f>'kp src'!A46</f>
        <v>13.</v>
      </c>
      <c r="B55" s="44" t="str">
        <f>'kp src'!B46</f>
        <v>Málková Šárka </v>
      </c>
      <c r="C55" s="44"/>
      <c r="D55" s="43">
        <f>'kp src'!C46</f>
        <v>1998</v>
      </c>
      <c r="E55" s="44" t="str">
        <f>'kp src'!D46</f>
        <v>TJ Sokol Jablonec SC</v>
      </c>
      <c r="F55" s="44"/>
      <c r="G55" s="51">
        <f>'kp src'!J46</f>
        <v>7</v>
      </c>
      <c r="H55" s="46" t="s">
        <v>27</v>
      </c>
      <c r="I55" s="16"/>
    </row>
    <row r="56" spans="1:10" ht="19.5" customHeight="1">
      <c r="A56" s="43" t="str">
        <f>'kp src'!A42</f>
        <v>8.</v>
      </c>
      <c r="B56" s="44" t="str">
        <f>'kp src'!B42</f>
        <v>Markéta Kociánová</v>
      </c>
      <c r="C56" s="44"/>
      <c r="D56" s="43">
        <f>'kp src'!C42</f>
        <v>1997</v>
      </c>
      <c r="E56" s="44" t="str">
        <f>'kp src'!D42</f>
        <v>GSK Ústí nad Labem</v>
      </c>
      <c r="F56" s="44"/>
      <c r="G56" s="51">
        <f>'kp src'!J42</f>
        <v>6.9</v>
      </c>
      <c r="H56" s="46" t="s">
        <v>28</v>
      </c>
      <c r="I56" s="16"/>
      <c r="J56" s="16"/>
    </row>
    <row r="57" spans="1:10" ht="19.5" customHeight="1">
      <c r="A57" s="43" t="str">
        <f>'kp src'!A50</f>
        <v>17.</v>
      </c>
      <c r="B57" s="44" t="str">
        <f>'kp src'!B50</f>
        <v>Tereza Žižková</v>
      </c>
      <c r="C57" s="44"/>
      <c r="D57" s="43">
        <f>'kp src'!C50</f>
        <v>1997</v>
      </c>
      <c r="E57" s="44" t="str">
        <f>'kp src'!D50</f>
        <v>SC 80 Chomutov</v>
      </c>
      <c r="F57" s="44"/>
      <c r="G57" s="51">
        <f>'kp src'!J50</f>
        <v>6.85</v>
      </c>
      <c r="H57" s="46" t="s">
        <v>29</v>
      </c>
      <c r="I57" s="16"/>
      <c r="J57" s="16"/>
    </row>
    <row r="58" spans="1:9" ht="19.5" customHeight="1">
      <c r="A58" s="43" t="str">
        <f>'kp src'!A51</f>
        <v>18.</v>
      </c>
      <c r="B58" s="44" t="str">
        <f>'kp src'!B51</f>
        <v>Koudelková Markéta </v>
      </c>
      <c r="C58" s="44"/>
      <c r="D58" s="43">
        <f>'kp src'!C51</f>
        <v>1991</v>
      </c>
      <c r="E58" s="44" t="str">
        <f>'kp src'!D51</f>
        <v>TJ Sokol Jablonec SC</v>
      </c>
      <c r="F58" s="44"/>
      <c r="G58" s="51">
        <f>'kp src'!J51</f>
        <v>6.8</v>
      </c>
      <c r="H58" s="46" t="s">
        <v>30</v>
      </c>
      <c r="I58" s="16"/>
    </row>
    <row r="59" spans="1:9" ht="19.5" customHeight="1">
      <c r="A59" s="43" t="str">
        <f>'kp src'!A43</f>
        <v>9.</v>
      </c>
      <c r="B59" s="44" t="str">
        <f>'kp src'!B43</f>
        <v>Kateřina Juračková</v>
      </c>
      <c r="C59" s="44"/>
      <c r="D59" s="43">
        <f>'kp src'!C43</f>
        <v>1997</v>
      </c>
      <c r="E59" s="44" t="str">
        <f>'kp src'!D43</f>
        <v>SC 80 Chomutov</v>
      </c>
      <c r="F59" s="44"/>
      <c r="G59" s="51">
        <f>'kp src'!J43</f>
        <v>6.6</v>
      </c>
      <c r="H59" s="46" t="s">
        <v>31</v>
      </c>
      <c r="I59" s="16"/>
    </row>
    <row r="60" spans="1:9" ht="19.5" customHeight="1">
      <c r="A60" s="43" t="str">
        <f>'kp src'!A49</f>
        <v>16.</v>
      </c>
      <c r="B60" s="44" t="str">
        <f>'kp src'!B49</f>
        <v>Šárka Chovancová</v>
      </c>
      <c r="C60" s="44"/>
      <c r="D60" s="43">
        <f>'kp src'!C49</f>
        <v>1997</v>
      </c>
      <c r="E60" s="44" t="str">
        <f>'kp src'!D49</f>
        <v>TJ Sokol Jablonec SC</v>
      </c>
      <c r="F60" s="44"/>
      <c r="G60" s="51">
        <f>'kp src'!J49</f>
        <v>6.55</v>
      </c>
      <c r="H60" s="46" t="s">
        <v>32</v>
      </c>
      <c r="I60" s="16"/>
    </row>
    <row r="61" spans="1:9" ht="19.5" customHeight="1">
      <c r="A61" s="43" t="str">
        <f>'kp src'!A45</f>
        <v>12.</v>
      </c>
      <c r="B61" s="44" t="str">
        <f>'kp src'!B45</f>
        <v>Viktorie Láchová</v>
      </c>
      <c r="C61" s="44"/>
      <c r="D61" s="43">
        <f>'kp src'!C45</f>
        <v>1997</v>
      </c>
      <c r="E61" s="44" t="str">
        <f>'kp src'!D45</f>
        <v>GSK Ústí nad Labem</v>
      </c>
      <c r="F61" s="44"/>
      <c r="G61" s="51">
        <f>'kp src'!J45</f>
        <v>6.15</v>
      </c>
      <c r="H61" s="46" t="s">
        <v>33</v>
      </c>
      <c r="I61" s="16"/>
    </row>
    <row r="62" spans="1:9" ht="19.5" customHeight="1">
      <c r="A62" s="43" t="str">
        <f>'kp src'!A44</f>
        <v>10.</v>
      </c>
      <c r="B62" s="44" t="str">
        <f>'kp src'!B44</f>
        <v>Sabina Zavřelová</v>
      </c>
      <c r="C62" s="44"/>
      <c r="D62" s="43">
        <f>'kp src'!C44</f>
        <v>1994</v>
      </c>
      <c r="E62" s="44" t="str">
        <f>'kp src'!D44</f>
        <v>GSK Ústí nad Labem</v>
      </c>
      <c r="F62" s="44"/>
      <c r="G62" s="51">
        <f>'kp src'!J44</f>
        <v>5.85</v>
      </c>
      <c r="H62" s="46" t="s">
        <v>34</v>
      </c>
      <c r="I62" s="16"/>
    </row>
    <row r="63" spans="1:9" ht="19.5" customHeight="1">
      <c r="A63" s="43" t="str">
        <f>'kp src'!A40</f>
        <v>4.</v>
      </c>
      <c r="B63" s="44" t="str">
        <f>'kp src'!B40</f>
        <v>Anna Ratzenbeková</v>
      </c>
      <c r="C63" s="44"/>
      <c r="D63" s="43">
        <f>'kp src'!C40</f>
        <v>1996</v>
      </c>
      <c r="E63" s="44" t="str">
        <f>'kp src'!D40</f>
        <v>USK Ústí nad Labem</v>
      </c>
      <c r="F63" s="44"/>
      <c r="G63" s="51">
        <f>'kp src'!J40</f>
        <v>5.75</v>
      </c>
      <c r="H63" s="46" t="s">
        <v>35</v>
      </c>
      <c r="I63" s="16"/>
    </row>
    <row r="64" spans="1:10" ht="19.5" customHeight="1">
      <c r="A64" s="25"/>
      <c r="B64" s="25"/>
      <c r="C64" s="25"/>
      <c r="D64" s="25"/>
      <c r="E64" s="25"/>
      <c r="F64" s="25"/>
      <c r="G64" s="16"/>
      <c r="H64" s="16"/>
      <c r="I64" s="16"/>
      <c r="J64" s="16"/>
    </row>
    <row r="65" spans="1:10" ht="1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ht="1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9:10" ht="15">
      <c r="I67" s="16"/>
      <c r="J67" s="16"/>
    </row>
    <row r="68" spans="9:10" ht="15">
      <c r="I68" s="16"/>
      <c r="J68" s="16"/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45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3.57421875" style="0" bestFit="1" customWidth="1"/>
    <col min="2" max="2" width="18.421875" style="0" bestFit="1" customWidth="1"/>
    <col min="3" max="3" width="5.00390625" style="23" bestFit="1" customWidth="1"/>
    <col min="4" max="4" width="23.7109375" style="0" bestFit="1" customWidth="1"/>
    <col min="5" max="8" width="4.8515625" style="0" bestFit="1" customWidth="1"/>
    <col min="9" max="16" width="4.57421875" style="0" bestFit="1" customWidth="1"/>
    <col min="17" max="17" width="6.00390625" style="0" bestFit="1" customWidth="1"/>
    <col min="18" max="18" width="5.57421875" style="0" bestFit="1" customWidth="1"/>
    <col min="19" max="19" width="5.00390625" style="0" bestFit="1" customWidth="1"/>
    <col min="21" max="21" width="6.57421875" style="0" bestFit="1" customWidth="1"/>
  </cols>
  <sheetData>
    <row r="2" spans="5:20" ht="15">
      <c r="E2" t="s">
        <v>225</v>
      </c>
      <c r="F2" t="s">
        <v>226</v>
      </c>
      <c r="G2" t="s">
        <v>227</v>
      </c>
      <c r="H2" t="s">
        <v>228</v>
      </c>
      <c r="I2" t="s">
        <v>229</v>
      </c>
      <c r="J2" t="s">
        <v>230</v>
      </c>
      <c r="K2" t="s">
        <v>231</v>
      </c>
      <c r="L2" t="s">
        <v>232</v>
      </c>
      <c r="M2" t="s">
        <v>233</v>
      </c>
      <c r="N2" t="s">
        <v>234</v>
      </c>
      <c r="O2" t="s">
        <v>235</v>
      </c>
      <c r="P2" t="s">
        <v>236</v>
      </c>
      <c r="T2" t="s">
        <v>237</v>
      </c>
    </row>
    <row r="3" spans="1:22" ht="15">
      <c r="A3" s="35" t="s">
        <v>22</v>
      </c>
      <c r="B3" s="21" t="s">
        <v>52</v>
      </c>
      <c r="C3" s="35">
        <v>2004</v>
      </c>
      <c r="D3" s="21" t="s">
        <v>172</v>
      </c>
      <c r="E3" s="42">
        <v>1.7</v>
      </c>
      <c r="F3" s="42">
        <v>2.2</v>
      </c>
      <c r="G3" s="42"/>
      <c r="H3" s="42"/>
      <c r="I3" s="42">
        <v>6.1</v>
      </c>
      <c r="J3" s="42">
        <v>6.2</v>
      </c>
      <c r="K3" s="42">
        <v>6.1</v>
      </c>
      <c r="L3" s="42">
        <v>6.8</v>
      </c>
      <c r="M3" s="42">
        <v>6.8</v>
      </c>
      <c r="N3" s="42">
        <v>7</v>
      </c>
      <c r="O3" s="42">
        <v>7.7</v>
      </c>
      <c r="P3" s="42">
        <v>6.5</v>
      </c>
      <c r="Q3" s="41">
        <f>((E3+F3)/2+(G3+H3)/2)/2</f>
        <v>0.9750000000000001</v>
      </c>
      <c r="R3" s="40">
        <f>(SUM(I3:L3)-MAX(I3:L3)-MIN(I3:L3))/2</f>
        <v>6.1499999999999995</v>
      </c>
      <c r="S3" s="40">
        <f>(SUM(M3:P3)-MAX(M3:P3)-MIN(M3:P3))/2</f>
        <v>6.9</v>
      </c>
      <c r="U3" s="41">
        <f>Q3+R3+S3-T3</f>
        <v>14.025</v>
      </c>
      <c r="V3">
        <f aca="true" t="shared" si="0" ref="V3:V21">RANK(U3,$U$3:$U$21)</f>
        <v>1</v>
      </c>
    </row>
    <row r="4" spans="1:22" ht="15">
      <c r="A4" s="35" t="s">
        <v>24</v>
      </c>
      <c r="B4" s="21" t="s">
        <v>121</v>
      </c>
      <c r="C4" s="35">
        <v>2004</v>
      </c>
      <c r="D4" s="21" t="s">
        <v>122</v>
      </c>
      <c r="E4" s="42">
        <v>0.7</v>
      </c>
      <c r="F4" s="42">
        <v>0.9</v>
      </c>
      <c r="G4" s="42"/>
      <c r="H4" s="42"/>
      <c r="I4" s="42">
        <v>5.5</v>
      </c>
      <c r="J4" s="42">
        <v>5.1</v>
      </c>
      <c r="K4" s="42">
        <v>5.6</v>
      </c>
      <c r="L4" s="42">
        <v>5.8</v>
      </c>
      <c r="M4" s="42">
        <v>6.5</v>
      </c>
      <c r="N4" s="42">
        <v>6.4</v>
      </c>
      <c r="O4" s="42">
        <v>6.9</v>
      </c>
      <c r="P4" s="42">
        <v>5.9</v>
      </c>
      <c r="Q4" s="41">
        <f aca="true" t="shared" si="1" ref="Q4:Q21">((E4+F4)/2+(G4+H4)/2)/2</f>
        <v>0.4</v>
      </c>
      <c r="R4" s="40">
        <f aca="true" t="shared" si="2" ref="R4:R21">(SUM(I4:L4)-MAX(I4:L4)-MIN(I4:L4))/2</f>
        <v>5.55</v>
      </c>
      <c r="S4" s="40">
        <f aca="true" t="shared" si="3" ref="S4:S21">(SUM(M4:P4)-MAX(M4:P4)-MIN(M4:P4))/2</f>
        <v>6.450000000000002</v>
      </c>
      <c r="U4" s="41">
        <f aca="true" t="shared" si="4" ref="U4:U21">Q4+R4+S4-T4</f>
        <v>12.400000000000002</v>
      </c>
      <c r="V4">
        <f t="shared" si="0"/>
        <v>8</v>
      </c>
    </row>
    <row r="5" spans="1:22" ht="15">
      <c r="A5" s="35" t="s">
        <v>25</v>
      </c>
      <c r="B5" s="21" t="s">
        <v>2</v>
      </c>
      <c r="C5" s="35">
        <v>2004</v>
      </c>
      <c r="D5" s="21" t="s">
        <v>5</v>
      </c>
      <c r="E5" s="42">
        <v>1</v>
      </c>
      <c r="F5" s="42">
        <v>1</v>
      </c>
      <c r="G5" s="42"/>
      <c r="H5" s="42"/>
      <c r="I5" s="42">
        <v>5</v>
      </c>
      <c r="J5" s="42">
        <v>4.9</v>
      </c>
      <c r="K5" s="42">
        <v>5.2</v>
      </c>
      <c r="L5" s="42">
        <v>5.1</v>
      </c>
      <c r="M5" s="42">
        <v>6.3</v>
      </c>
      <c r="N5" s="42">
        <v>5.8</v>
      </c>
      <c r="O5" s="42">
        <v>6.5</v>
      </c>
      <c r="P5" s="42">
        <v>5.6</v>
      </c>
      <c r="Q5" s="41">
        <f t="shared" si="1"/>
        <v>0.5</v>
      </c>
      <c r="R5" s="40">
        <f t="shared" si="2"/>
        <v>5.050000000000002</v>
      </c>
      <c r="S5" s="40">
        <f t="shared" si="3"/>
        <v>6.050000000000002</v>
      </c>
      <c r="U5" s="41">
        <f t="shared" si="4"/>
        <v>11.600000000000003</v>
      </c>
      <c r="V5">
        <f t="shared" si="0"/>
        <v>16</v>
      </c>
    </row>
    <row r="6" spans="1:22" ht="15">
      <c r="A6" s="35" t="s">
        <v>26</v>
      </c>
      <c r="B6" s="36" t="s">
        <v>196</v>
      </c>
      <c r="C6" s="37">
        <v>2004</v>
      </c>
      <c r="D6" s="21" t="s">
        <v>193</v>
      </c>
      <c r="E6" s="42">
        <v>0.6</v>
      </c>
      <c r="F6" s="42">
        <v>0.6</v>
      </c>
      <c r="G6" s="42"/>
      <c r="H6" s="42"/>
      <c r="I6" s="42">
        <v>5.6</v>
      </c>
      <c r="J6" s="42">
        <v>4.6</v>
      </c>
      <c r="K6" s="42">
        <v>4.5</v>
      </c>
      <c r="L6" s="42">
        <v>4.8</v>
      </c>
      <c r="M6" s="42">
        <v>6.5</v>
      </c>
      <c r="N6" s="42">
        <v>6.1</v>
      </c>
      <c r="O6" s="42">
        <v>6.5</v>
      </c>
      <c r="P6" s="42">
        <v>5.4</v>
      </c>
      <c r="Q6" s="41">
        <f t="shared" si="1"/>
        <v>0.3</v>
      </c>
      <c r="R6" s="40">
        <f t="shared" si="2"/>
        <v>4.7</v>
      </c>
      <c r="S6" s="40">
        <f t="shared" si="3"/>
        <v>6.3</v>
      </c>
      <c r="U6" s="41">
        <f t="shared" si="4"/>
        <v>11.3</v>
      </c>
      <c r="V6">
        <f t="shared" si="0"/>
        <v>19</v>
      </c>
    </row>
    <row r="7" spans="1:22" ht="15">
      <c r="A7" s="35" t="s">
        <v>27</v>
      </c>
      <c r="B7" s="38" t="s">
        <v>170</v>
      </c>
      <c r="C7" s="35">
        <v>2004</v>
      </c>
      <c r="D7" s="38" t="s">
        <v>155</v>
      </c>
      <c r="E7" s="42">
        <v>1.4</v>
      </c>
      <c r="F7" s="42">
        <v>1.5</v>
      </c>
      <c r="G7" s="42"/>
      <c r="H7" s="42"/>
      <c r="I7" s="42">
        <v>5.7</v>
      </c>
      <c r="J7" s="42">
        <v>5.2</v>
      </c>
      <c r="K7" s="42">
        <v>5</v>
      </c>
      <c r="L7" s="42">
        <v>5.9</v>
      </c>
      <c r="M7" s="42">
        <v>6.7</v>
      </c>
      <c r="N7" s="42">
        <v>6.3</v>
      </c>
      <c r="O7" s="42">
        <v>7.2</v>
      </c>
      <c r="P7" s="42">
        <v>6.9</v>
      </c>
      <c r="Q7" s="41">
        <f t="shared" si="1"/>
        <v>0.725</v>
      </c>
      <c r="R7" s="40">
        <f t="shared" si="2"/>
        <v>5.45</v>
      </c>
      <c r="S7" s="40">
        <f t="shared" si="3"/>
        <v>6.800000000000001</v>
      </c>
      <c r="U7" s="41">
        <f t="shared" si="4"/>
        <v>12.975000000000001</v>
      </c>
      <c r="V7">
        <f t="shared" si="0"/>
        <v>6</v>
      </c>
    </row>
    <row r="8" spans="1:22" ht="15">
      <c r="A8" s="35" t="s">
        <v>28</v>
      </c>
      <c r="B8" s="21" t="s">
        <v>77</v>
      </c>
      <c r="C8" s="35">
        <v>2004</v>
      </c>
      <c r="D8" s="21" t="s">
        <v>0</v>
      </c>
      <c r="E8" s="42">
        <v>0.7</v>
      </c>
      <c r="F8" s="42">
        <v>0.9</v>
      </c>
      <c r="G8" s="42"/>
      <c r="H8" s="42"/>
      <c r="I8" s="42">
        <v>5.4</v>
      </c>
      <c r="J8" s="42">
        <v>5</v>
      </c>
      <c r="K8" s="42">
        <v>4.8</v>
      </c>
      <c r="L8" s="42">
        <v>6</v>
      </c>
      <c r="M8" s="42">
        <v>6.4</v>
      </c>
      <c r="N8" s="42">
        <v>6.4</v>
      </c>
      <c r="O8" s="42">
        <v>7.3</v>
      </c>
      <c r="P8" s="42">
        <v>6.4</v>
      </c>
      <c r="Q8" s="41">
        <f t="shared" si="1"/>
        <v>0.4</v>
      </c>
      <c r="R8" s="40">
        <f t="shared" si="2"/>
        <v>5.199999999999999</v>
      </c>
      <c r="S8" s="40">
        <f t="shared" si="3"/>
        <v>6.3999999999999995</v>
      </c>
      <c r="U8" s="41">
        <f t="shared" si="4"/>
        <v>12</v>
      </c>
      <c r="V8">
        <f t="shared" si="0"/>
        <v>13</v>
      </c>
    </row>
    <row r="9" spans="1:22" ht="15">
      <c r="A9" s="35" t="s">
        <v>29</v>
      </c>
      <c r="B9" s="21" t="s">
        <v>194</v>
      </c>
      <c r="C9" s="35">
        <v>2004</v>
      </c>
      <c r="D9" s="21" t="s">
        <v>193</v>
      </c>
      <c r="E9" s="42">
        <v>1.1</v>
      </c>
      <c r="F9" s="42">
        <v>0.9</v>
      </c>
      <c r="G9" s="42"/>
      <c r="H9" s="42"/>
      <c r="I9" s="42">
        <v>5.6</v>
      </c>
      <c r="J9" s="42">
        <v>5.4</v>
      </c>
      <c r="K9" s="42">
        <v>4.6</v>
      </c>
      <c r="L9" s="42">
        <v>5.3</v>
      </c>
      <c r="M9" s="42">
        <v>7</v>
      </c>
      <c r="N9" s="42">
        <v>6.2</v>
      </c>
      <c r="O9" s="42">
        <v>7.4</v>
      </c>
      <c r="P9" s="42">
        <v>7.1</v>
      </c>
      <c r="Q9" s="41">
        <f t="shared" si="1"/>
        <v>0.5</v>
      </c>
      <c r="R9" s="40">
        <f t="shared" si="2"/>
        <v>5.35</v>
      </c>
      <c r="S9" s="40">
        <f t="shared" si="3"/>
        <v>7.0500000000000025</v>
      </c>
      <c r="U9" s="41">
        <f t="shared" si="4"/>
        <v>12.900000000000002</v>
      </c>
      <c r="V9">
        <f t="shared" si="0"/>
        <v>7</v>
      </c>
    </row>
    <row r="10" spans="1:22" ht="15">
      <c r="A10" s="35" t="s">
        <v>30</v>
      </c>
      <c r="B10" s="21" t="s">
        <v>90</v>
      </c>
      <c r="C10" s="35">
        <v>2004</v>
      </c>
      <c r="D10" s="21" t="s">
        <v>62</v>
      </c>
      <c r="E10" s="42">
        <v>0.6</v>
      </c>
      <c r="F10" s="42">
        <v>0.6</v>
      </c>
      <c r="G10" s="42"/>
      <c r="H10" s="42"/>
      <c r="I10" s="42">
        <v>5.5</v>
      </c>
      <c r="J10" s="42">
        <v>5.3</v>
      </c>
      <c r="K10" s="42">
        <v>4.7</v>
      </c>
      <c r="L10" s="42">
        <v>5.8</v>
      </c>
      <c r="M10" s="42">
        <v>6.7</v>
      </c>
      <c r="N10" s="42">
        <v>6.9</v>
      </c>
      <c r="O10" s="42">
        <v>6.5</v>
      </c>
      <c r="P10" s="42">
        <v>6.6</v>
      </c>
      <c r="Q10" s="41">
        <f t="shared" si="1"/>
        <v>0.3</v>
      </c>
      <c r="R10" s="40">
        <f t="shared" si="2"/>
        <v>5.4</v>
      </c>
      <c r="S10" s="40">
        <f t="shared" si="3"/>
        <v>6.650000000000002</v>
      </c>
      <c r="U10" s="41">
        <f t="shared" si="4"/>
        <v>12.350000000000001</v>
      </c>
      <c r="V10">
        <f t="shared" si="0"/>
        <v>10</v>
      </c>
    </row>
    <row r="11" spans="1:22" ht="15">
      <c r="A11" s="35" t="s">
        <v>31</v>
      </c>
      <c r="B11" s="21" t="s">
        <v>163</v>
      </c>
      <c r="C11" s="35">
        <v>2004</v>
      </c>
      <c r="D11" s="21" t="s">
        <v>0</v>
      </c>
      <c r="E11" s="42">
        <v>1.1</v>
      </c>
      <c r="F11" s="42">
        <v>1.3</v>
      </c>
      <c r="G11" s="42"/>
      <c r="H11" s="42"/>
      <c r="I11" s="42">
        <v>5.8</v>
      </c>
      <c r="J11" s="42">
        <v>5.5</v>
      </c>
      <c r="K11" s="42">
        <v>4.8</v>
      </c>
      <c r="L11" s="42">
        <v>5.9</v>
      </c>
      <c r="M11" s="42">
        <v>6.9</v>
      </c>
      <c r="N11" s="42">
        <v>6.4</v>
      </c>
      <c r="O11" s="42">
        <v>7.6</v>
      </c>
      <c r="P11" s="42">
        <v>6.7</v>
      </c>
      <c r="Q11" s="41">
        <f t="shared" si="1"/>
        <v>0.6000000000000001</v>
      </c>
      <c r="R11" s="40">
        <f t="shared" si="2"/>
        <v>5.65</v>
      </c>
      <c r="S11" s="40">
        <f t="shared" si="3"/>
        <v>6.8</v>
      </c>
      <c r="U11" s="41">
        <f t="shared" si="4"/>
        <v>13.05</v>
      </c>
      <c r="V11">
        <f t="shared" si="0"/>
        <v>4</v>
      </c>
    </row>
    <row r="12" spans="1:22" ht="15">
      <c r="A12" s="35" t="s">
        <v>32</v>
      </c>
      <c r="B12" s="21" t="s">
        <v>224</v>
      </c>
      <c r="C12" s="35">
        <v>2004</v>
      </c>
      <c r="D12" s="21" t="s">
        <v>134</v>
      </c>
      <c r="E12" s="42">
        <v>1</v>
      </c>
      <c r="F12" s="42">
        <v>1.1</v>
      </c>
      <c r="G12" s="42"/>
      <c r="H12" s="42"/>
      <c r="I12" s="42">
        <v>6.5</v>
      </c>
      <c r="J12" s="42">
        <v>6.2</v>
      </c>
      <c r="K12" s="42">
        <v>5.5</v>
      </c>
      <c r="L12" s="42">
        <v>6</v>
      </c>
      <c r="M12" s="42">
        <v>6.8</v>
      </c>
      <c r="N12" s="42">
        <v>7</v>
      </c>
      <c r="O12" s="42">
        <v>7.9</v>
      </c>
      <c r="P12" s="42">
        <v>7.5</v>
      </c>
      <c r="Q12" s="41">
        <f t="shared" si="1"/>
        <v>0.525</v>
      </c>
      <c r="R12" s="40">
        <f t="shared" si="2"/>
        <v>6.1</v>
      </c>
      <c r="S12" s="40">
        <f t="shared" si="3"/>
        <v>7.250000000000002</v>
      </c>
      <c r="U12" s="41">
        <f t="shared" si="4"/>
        <v>13.875000000000002</v>
      </c>
      <c r="V12">
        <f t="shared" si="0"/>
        <v>2</v>
      </c>
    </row>
    <row r="13" spans="1:22" ht="15">
      <c r="A13" s="35" t="s">
        <v>33</v>
      </c>
      <c r="B13" s="21" t="s">
        <v>210</v>
      </c>
      <c r="C13" s="35">
        <v>2004</v>
      </c>
      <c r="D13" s="36" t="s">
        <v>207</v>
      </c>
      <c r="E13" s="42">
        <v>0.7</v>
      </c>
      <c r="F13" s="42">
        <v>0.9</v>
      </c>
      <c r="G13" s="42"/>
      <c r="H13" s="42"/>
      <c r="I13" s="42">
        <v>5.7</v>
      </c>
      <c r="J13" s="42">
        <v>5.3</v>
      </c>
      <c r="K13" s="42">
        <v>5</v>
      </c>
      <c r="L13" s="42">
        <v>5.6</v>
      </c>
      <c r="M13" s="42">
        <v>6.4</v>
      </c>
      <c r="N13" s="42">
        <v>6.1</v>
      </c>
      <c r="O13" s="42">
        <v>6.7</v>
      </c>
      <c r="P13" s="42">
        <v>6.8</v>
      </c>
      <c r="Q13" s="41">
        <f t="shared" si="1"/>
        <v>0.4</v>
      </c>
      <c r="R13" s="40">
        <f t="shared" si="2"/>
        <v>5.450000000000001</v>
      </c>
      <c r="S13" s="40">
        <f t="shared" si="3"/>
        <v>6.55</v>
      </c>
      <c r="U13" s="41">
        <f t="shared" si="4"/>
        <v>12.400000000000002</v>
      </c>
      <c r="V13">
        <f t="shared" si="0"/>
        <v>8</v>
      </c>
    </row>
    <row r="14" spans="1:22" ht="15">
      <c r="A14" s="35" t="s">
        <v>34</v>
      </c>
      <c r="B14" s="21" t="s">
        <v>3</v>
      </c>
      <c r="C14" s="35">
        <v>2004</v>
      </c>
      <c r="D14" s="21" t="s">
        <v>5</v>
      </c>
      <c r="E14" s="42">
        <v>0.8</v>
      </c>
      <c r="F14" s="42">
        <v>0.8</v>
      </c>
      <c r="G14" s="42"/>
      <c r="H14" s="42"/>
      <c r="I14" s="42">
        <v>5.4</v>
      </c>
      <c r="J14" s="42">
        <v>5.5</v>
      </c>
      <c r="K14" s="42">
        <v>4.9</v>
      </c>
      <c r="L14" s="42">
        <v>5.3</v>
      </c>
      <c r="M14" s="42">
        <v>5.9</v>
      </c>
      <c r="N14" s="42">
        <v>6.2</v>
      </c>
      <c r="O14" s="42">
        <v>6.2</v>
      </c>
      <c r="P14" s="42">
        <v>6.7</v>
      </c>
      <c r="Q14" s="41">
        <f t="shared" si="1"/>
        <v>0.4</v>
      </c>
      <c r="R14" s="40">
        <f t="shared" si="2"/>
        <v>5.3500000000000005</v>
      </c>
      <c r="S14" s="40">
        <f t="shared" si="3"/>
        <v>6.2</v>
      </c>
      <c r="U14" s="41">
        <f t="shared" si="4"/>
        <v>11.950000000000001</v>
      </c>
      <c r="V14">
        <f t="shared" si="0"/>
        <v>14</v>
      </c>
    </row>
    <row r="15" spans="1:22" ht="15">
      <c r="A15" s="35" t="s">
        <v>35</v>
      </c>
      <c r="B15" s="21" t="s">
        <v>55</v>
      </c>
      <c r="C15" s="35">
        <v>2004</v>
      </c>
      <c r="D15" s="21" t="s">
        <v>54</v>
      </c>
      <c r="E15" s="42">
        <v>0.4</v>
      </c>
      <c r="F15" s="42">
        <v>0.4</v>
      </c>
      <c r="G15" s="42"/>
      <c r="H15" s="42"/>
      <c r="I15" s="42">
        <v>5.3</v>
      </c>
      <c r="J15" s="42">
        <v>5.2</v>
      </c>
      <c r="K15" s="42">
        <v>4.5</v>
      </c>
      <c r="L15" s="42">
        <v>6.2</v>
      </c>
      <c r="M15" s="42">
        <v>6.1</v>
      </c>
      <c r="N15" s="42">
        <v>6</v>
      </c>
      <c r="O15" s="42">
        <v>6.4</v>
      </c>
      <c r="P15" s="42">
        <v>6.9</v>
      </c>
      <c r="Q15" s="41">
        <f t="shared" si="1"/>
        <v>0.2</v>
      </c>
      <c r="R15" s="40">
        <f t="shared" si="2"/>
        <v>5.25</v>
      </c>
      <c r="S15" s="40">
        <f t="shared" si="3"/>
        <v>6.25</v>
      </c>
      <c r="U15" s="41">
        <f t="shared" si="4"/>
        <v>11.7</v>
      </c>
      <c r="V15">
        <f t="shared" si="0"/>
        <v>15</v>
      </c>
    </row>
    <row r="16" spans="1:22" ht="15">
      <c r="A16" s="35" t="s">
        <v>36</v>
      </c>
      <c r="B16" s="21" t="s">
        <v>1</v>
      </c>
      <c r="C16" s="35">
        <v>2004</v>
      </c>
      <c r="D16" s="21" t="s">
        <v>5</v>
      </c>
      <c r="E16" s="42">
        <v>1.6</v>
      </c>
      <c r="F16" s="42">
        <v>1.4</v>
      </c>
      <c r="G16" s="42"/>
      <c r="H16" s="42"/>
      <c r="I16" s="42">
        <v>5.7</v>
      </c>
      <c r="J16" s="42">
        <v>5.4</v>
      </c>
      <c r="K16" s="42">
        <v>5</v>
      </c>
      <c r="L16" s="42">
        <v>5</v>
      </c>
      <c r="M16" s="42">
        <v>6.3</v>
      </c>
      <c r="N16" s="42">
        <v>6.2</v>
      </c>
      <c r="O16" s="42">
        <v>6.5</v>
      </c>
      <c r="P16" s="42">
        <v>6.4</v>
      </c>
      <c r="Q16" s="41">
        <f t="shared" si="1"/>
        <v>0.75</v>
      </c>
      <c r="R16" s="40">
        <f t="shared" si="2"/>
        <v>5.200000000000001</v>
      </c>
      <c r="S16" s="40">
        <f t="shared" si="3"/>
        <v>6.35</v>
      </c>
      <c r="U16" s="41">
        <f t="shared" si="4"/>
        <v>12.3</v>
      </c>
      <c r="V16">
        <f t="shared" si="0"/>
        <v>11</v>
      </c>
    </row>
    <row r="17" spans="1:22" ht="15">
      <c r="A17" s="35" t="s">
        <v>37</v>
      </c>
      <c r="B17" s="21" t="s">
        <v>89</v>
      </c>
      <c r="C17" s="35">
        <v>2004</v>
      </c>
      <c r="D17" s="21" t="s">
        <v>62</v>
      </c>
      <c r="E17" s="42">
        <v>1</v>
      </c>
      <c r="F17" s="42">
        <v>1</v>
      </c>
      <c r="G17" s="42"/>
      <c r="H17" s="42"/>
      <c r="I17" s="42">
        <v>5.6</v>
      </c>
      <c r="J17" s="42">
        <v>5</v>
      </c>
      <c r="K17" s="42">
        <v>4.8</v>
      </c>
      <c r="L17" s="42">
        <v>5.3</v>
      </c>
      <c r="M17" s="42">
        <v>6.7</v>
      </c>
      <c r="N17" s="42">
        <v>5.8</v>
      </c>
      <c r="O17" s="42">
        <v>7</v>
      </c>
      <c r="P17" s="42">
        <v>6.5</v>
      </c>
      <c r="Q17" s="41">
        <f t="shared" si="1"/>
        <v>0.5</v>
      </c>
      <c r="R17" s="40">
        <f t="shared" si="2"/>
        <v>5.15</v>
      </c>
      <c r="S17" s="40">
        <f t="shared" si="3"/>
        <v>6.6</v>
      </c>
      <c r="U17" s="41">
        <f t="shared" si="4"/>
        <v>12.25</v>
      </c>
      <c r="V17">
        <f t="shared" si="0"/>
        <v>12</v>
      </c>
    </row>
    <row r="18" spans="1:22" ht="15">
      <c r="A18" s="35" t="s">
        <v>38</v>
      </c>
      <c r="B18" s="39" t="s">
        <v>171</v>
      </c>
      <c r="C18" s="35">
        <v>2004</v>
      </c>
      <c r="D18" s="38" t="s">
        <v>155</v>
      </c>
      <c r="E18" s="42">
        <v>1.2</v>
      </c>
      <c r="F18" s="42">
        <v>1.2</v>
      </c>
      <c r="G18" s="42"/>
      <c r="H18" s="42"/>
      <c r="I18" s="42">
        <v>5.9</v>
      </c>
      <c r="J18" s="42">
        <v>5.4</v>
      </c>
      <c r="K18" s="42">
        <v>5.2</v>
      </c>
      <c r="L18" s="42">
        <v>5.9</v>
      </c>
      <c r="M18" s="42">
        <v>6.2</v>
      </c>
      <c r="N18" s="42">
        <v>6.5</v>
      </c>
      <c r="O18" s="42">
        <v>7.2</v>
      </c>
      <c r="P18" s="42">
        <v>7</v>
      </c>
      <c r="Q18" s="41">
        <f t="shared" si="1"/>
        <v>0.6</v>
      </c>
      <c r="R18" s="40">
        <f t="shared" si="2"/>
        <v>5.65</v>
      </c>
      <c r="S18" s="40">
        <f t="shared" si="3"/>
        <v>6.75</v>
      </c>
      <c r="U18" s="41">
        <f t="shared" si="4"/>
        <v>13</v>
      </c>
      <c r="V18">
        <f t="shared" si="0"/>
        <v>5</v>
      </c>
    </row>
    <row r="19" spans="1:22" ht="15">
      <c r="A19" s="37" t="s">
        <v>39</v>
      </c>
      <c r="B19" s="21" t="s">
        <v>245</v>
      </c>
      <c r="C19" s="35">
        <v>2005</v>
      </c>
      <c r="D19" s="21" t="s">
        <v>134</v>
      </c>
      <c r="E19" s="42">
        <v>0.8</v>
      </c>
      <c r="F19" s="42">
        <v>0.5</v>
      </c>
      <c r="G19" s="42"/>
      <c r="H19" s="42"/>
      <c r="I19" s="42">
        <v>5.1</v>
      </c>
      <c r="J19" s="42">
        <v>5.6</v>
      </c>
      <c r="K19" s="42">
        <v>4.5</v>
      </c>
      <c r="L19" s="42">
        <v>6.1</v>
      </c>
      <c r="M19" s="42">
        <v>5.4</v>
      </c>
      <c r="N19" s="42">
        <v>5.8</v>
      </c>
      <c r="O19" s="42">
        <v>6</v>
      </c>
      <c r="P19" s="42">
        <v>6.4</v>
      </c>
      <c r="Q19" s="41">
        <f t="shared" si="1"/>
        <v>0.325</v>
      </c>
      <c r="R19" s="40">
        <f t="shared" si="2"/>
        <v>5.349999999999999</v>
      </c>
      <c r="S19" s="40">
        <f t="shared" si="3"/>
        <v>5.900000000000001</v>
      </c>
      <c r="U19" s="41">
        <f t="shared" si="4"/>
        <v>11.575</v>
      </c>
      <c r="V19">
        <f t="shared" si="0"/>
        <v>17</v>
      </c>
    </row>
    <row r="20" spans="1:22" ht="15">
      <c r="A20" s="37" t="s">
        <v>153</v>
      </c>
      <c r="B20" s="36" t="s">
        <v>195</v>
      </c>
      <c r="C20" s="37">
        <v>2004</v>
      </c>
      <c r="D20" s="21" t="s">
        <v>193</v>
      </c>
      <c r="E20" s="42">
        <v>0.8</v>
      </c>
      <c r="F20" s="42">
        <v>1</v>
      </c>
      <c r="G20" s="42"/>
      <c r="H20" s="42"/>
      <c r="I20" s="42">
        <v>5.3</v>
      </c>
      <c r="J20" s="42">
        <v>4.8</v>
      </c>
      <c r="K20" s="42">
        <v>4.6</v>
      </c>
      <c r="L20" s="42">
        <v>5.6</v>
      </c>
      <c r="M20" s="42">
        <v>5.1</v>
      </c>
      <c r="N20" s="42">
        <v>5.7</v>
      </c>
      <c r="O20" s="42">
        <v>6.5</v>
      </c>
      <c r="P20" s="42">
        <v>6</v>
      </c>
      <c r="Q20" s="41">
        <f t="shared" si="1"/>
        <v>0.45</v>
      </c>
      <c r="R20" s="40">
        <f t="shared" si="2"/>
        <v>5.049999999999999</v>
      </c>
      <c r="S20" s="40">
        <f t="shared" si="3"/>
        <v>5.8500000000000005</v>
      </c>
      <c r="U20" s="41">
        <f t="shared" si="4"/>
        <v>11.35</v>
      </c>
      <c r="V20">
        <f t="shared" si="0"/>
        <v>18</v>
      </c>
    </row>
    <row r="21" spans="1:22" ht="15">
      <c r="A21" s="37" t="s">
        <v>42</v>
      </c>
      <c r="B21" s="21" t="s">
        <v>123</v>
      </c>
      <c r="C21" s="35">
        <v>2004</v>
      </c>
      <c r="D21" s="21" t="s">
        <v>122</v>
      </c>
      <c r="E21" s="42">
        <v>1.1</v>
      </c>
      <c r="F21" s="42">
        <v>1.1</v>
      </c>
      <c r="G21" s="42"/>
      <c r="H21" s="42"/>
      <c r="I21" s="42">
        <v>5.6</v>
      </c>
      <c r="J21" s="42">
        <v>5.6</v>
      </c>
      <c r="K21" s="42">
        <v>5.8</v>
      </c>
      <c r="L21" s="42">
        <v>6.3</v>
      </c>
      <c r="M21" s="42">
        <v>7</v>
      </c>
      <c r="N21" s="42">
        <v>6.8</v>
      </c>
      <c r="O21" s="42">
        <v>7.2</v>
      </c>
      <c r="P21" s="42">
        <v>6</v>
      </c>
      <c r="Q21" s="41">
        <f t="shared" si="1"/>
        <v>0.55</v>
      </c>
      <c r="R21" s="40">
        <f t="shared" si="2"/>
        <v>5.7</v>
      </c>
      <c r="S21" s="40">
        <f t="shared" si="3"/>
        <v>6.9</v>
      </c>
      <c r="U21" s="41">
        <f t="shared" si="4"/>
        <v>13.15</v>
      </c>
      <c r="V21">
        <f t="shared" si="0"/>
        <v>3</v>
      </c>
    </row>
    <row r="24" spans="5:20" ht="15">
      <c r="E24" t="s">
        <v>240</v>
      </c>
      <c r="F24" t="s">
        <v>241</v>
      </c>
      <c r="G24" t="s">
        <v>242</v>
      </c>
      <c r="H24" t="s">
        <v>243</v>
      </c>
      <c r="I24" t="s">
        <v>229</v>
      </c>
      <c r="J24" t="s">
        <v>230</v>
      </c>
      <c r="K24" t="s">
        <v>231</v>
      </c>
      <c r="L24" t="s">
        <v>232</v>
      </c>
      <c r="M24" t="s">
        <v>233</v>
      </c>
      <c r="N24" t="s">
        <v>234</v>
      </c>
      <c r="O24" t="s">
        <v>235</v>
      </c>
      <c r="P24" t="s">
        <v>236</v>
      </c>
      <c r="T24" t="s">
        <v>237</v>
      </c>
    </row>
    <row r="25" spans="1:22" ht="15">
      <c r="A25" t="s">
        <v>22</v>
      </c>
      <c r="B25" t="s">
        <v>206</v>
      </c>
      <c r="C25" s="23">
        <v>2005</v>
      </c>
      <c r="D25" t="s">
        <v>207</v>
      </c>
      <c r="E25" s="42">
        <v>0.3</v>
      </c>
      <c r="F25" s="42">
        <v>0.3</v>
      </c>
      <c r="G25" s="42"/>
      <c r="H25" s="42"/>
      <c r="I25" s="42">
        <v>4.5</v>
      </c>
      <c r="J25" s="42">
        <v>4.8</v>
      </c>
      <c r="K25" s="42">
        <v>4.7</v>
      </c>
      <c r="L25" s="42">
        <v>5.4</v>
      </c>
      <c r="M25" s="42">
        <v>6</v>
      </c>
      <c r="N25" s="42">
        <v>6.4</v>
      </c>
      <c r="O25" s="42">
        <v>6.5</v>
      </c>
      <c r="P25" s="42">
        <v>6.2</v>
      </c>
      <c r="Q25" s="41">
        <f>((E25+F25)/2+(G25+H25)/2)/2</f>
        <v>0.15</v>
      </c>
      <c r="R25" s="40">
        <f>(SUM(I25:L25)-MAX(I25:L25)-MIN(I25:L25))/2</f>
        <v>4.749999999999999</v>
      </c>
      <c r="S25" s="40">
        <f>(SUM(M25:P25)-MAX(M25:P25)-MIN(M25:P25))/2</f>
        <v>6.299999999999999</v>
      </c>
      <c r="U25" s="41">
        <f>Q25+R25+S25-T25</f>
        <v>11.2</v>
      </c>
      <c r="V25">
        <f>_xlfn.RANK.EQ(U25,$U$25:$U$45)</f>
        <v>10</v>
      </c>
    </row>
    <row r="26" spans="1:22" ht="15">
      <c r="A26" t="s">
        <v>23</v>
      </c>
      <c r="B26" t="s">
        <v>130</v>
      </c>
      <c r="C26" s="23">
        <v>2005</v>
      </c>
      <c r="D26" t="s">
        <v>129</v>
      </c>
      <c r="E26" s="42">
        <v>0.2</v>
      </c>
      <c r="F26" s="42">
        <v>0.2</v>
      </c>
      <c r="G26" s="42"/>
      <c r="H26" s="42"/>
      <c r="I26" s="42">
        <v>6</v>
      </c>
      <c r="J26" s="42">
        <v>6</v>
      </c>
      <c r="K26" s="42">
        <v>5.7</v>
      </c>
      <c r="L26" s="42">
        <v>6.2</v>
      </c>
      <c r="M26" s="42">
        <v>6.2</v>
      </c>
      <c r="N26" s="42">
        <v>6.2</v>
      </c>
      <c r="O26" s="42">
        <v>6.6</v>
      </c>
      <c r="P26" s="42">
        <v>6.3</v>
      </c>
      <c r="Q26" s="41">
        <f aca="true" t="shared" si="5" ref="Q26:Q45">((E26+F26)/2+(G26+H26)/2)/2</f>
        <v>0.1</v>
      </c>
      <c r="R26" s="40">
        <f aca="true" t="shared" si="6" ref="R26:R45">(SUM(I26:L26)-MAX(I26:L26)-MIN(I26:L26))/2</f>
        <v>6</v>
      </c>
      <c r="S26" s="40">
        <f aca="true" t="shared" si="7" ref="S26:S45">(SUM(M26:P26)-MAX(M26:P26)-MIN(M26:P26))/2</f>
        <v>6.250000000000002</v>
      </c>
      <c r="U26" s="41">
        <f aca="true" t="shared" si="8" ref="U26:U45">Q26+R26+S26-T26</f>
        <v>12.350000000000001</v>
      </c>
      <c r="V26">
        <f aca="true" t="shared" si="9" ref="V26:V45">_xlfn.RANK.EQ(U26,$U$25:$U$45)</f>
        <v>3</v>
      </c>
    </row>
    <row r="27" spans="1:22" ht="15">
      <c r="A27" t="s">
        <v>24</v>
      </c>
      <c r="B27" t="s">
        <v>117</v>
      </c>
      <c r="C27" s="23">
        <v>2005</v>
      </c>
      <c r="D27" t="s">
        <v>118</v>
      </c>
      <c r="E27" s="42">
        <v>0.8</v>
      </c>
      <c r="F27" s="42">
        <v>0.5</v>
      </c>
      <c r="G27" s="42"/>
      <c r="H27" s="42"/>
      <c r="I27" s="42">
        <v>6.2</v>
      </c>
      <c r="J27" s="42">
        <v>5.4</v>
      </c>
      <c r="K27" s="42">
        <v>5.4</v>
      </c>
      <c r="L27" s="42">
        <v>5.9</v>
      </c>
      <c r="M27" s="42">
        <v>6.1</v>
      </c>
      <c r="N27" s="42">
        <v>5</v>
      </c>
      <c r="O27" s="42">
        <v>5.8</v>
      </c>
      <c r="P27" s="42">
        <v>6.5</v>
      </c>
      <c r="Q27" s="41">
        <f t="shared" si="5"/>
        <v>0.325</v>
      </c>
      <c r="R27" s="40">
        <f t="shared" si="6"/>
        <v>5.6499999999999995</v>
      </c>
      <c r="S27" s="40">
        <f t="shared" si="7"/>
        <v>5.949999999999999</v>
      </c>
      <c r="U27" s="41">
        <f t="shared" si="8"/>
        <v>11.924999999999999</v>
      </c>
      <c r="V27">
        <f t="shared" si="9"/>
        <v>5</v>
      </c>
    </row>
    <row r="28" spans="1:22" ht="15">
      <c r="A28" t="s">
        <v>27</v>
      </c>
      <c r="B28" t="s">
        <v>73</v>
      </c>
      <c r="C28" s="23">
        <v>2005</v>
      </c>
      <c r="D28" t="s">
        <v>5</v>
      </c>
      <c r="E28" s="42">
        <v>0.2</v>
      </c>
      <c r="F28" s="42">
        <v>0.2</v>
      </c>
      <c r="G28" s="42"/>
      <c r="H28" s="42"/>
      <c r="I28" s="42">
        <v>3.8</v>
      </c>
      <c r="J28" s="42">
        <v>4.7</v>
      </c>
      <c r="K28" s="42">
        <v>4.6</v>
      </c>
      <c r="L28" s="42">
        <v>4.8</v>
      </c>
      <c r="M28" s="42">
        <v>5.1</v>
      </c>
      <c r="N28" s="42">
        <v>4.5</v>
      </c>
      <c r="O28" s="42">
        <v>5.3</v>
      </c>
      <c r="P28" s="42">
        <v>4.7</v>
      </c>
      <c r="Q28" s="41">
        <f t="shared" si="5"/>
        <v>0.1</v>
      </c>
      <c r="R28" s="40">
        <f t="shared" si="6"/>
        <v>4.649999999999999</v>
      </c>
      <c r="S28" s="40">
        <f t="shared" si="7"/>
        <v>4.899999999999999</v>
      </c>
      <c r="U28" s="41">
        <f t="shared" si="8"/>
        <v>9.649999999999997</v>
      </c>
      <c r="V28">
        <f t="shared" si="9"/>
        <v>20</v>
      </c>
    </row>
    <row r="29" spans="1:22" ht="15">
      <c r="A29" t="s">
        <v>28</v>
      </c>
      <c r="B29" t="s">
        <v>189</v>
      </c>
      <c r="C29" s="23">
        <v>2005</v>
      </c>
      <c r="D29" t="s">
        <v>155</v>
      </c>
      <c r="E29" s="42">
        <v>0.7</v>
      </c>
      <c r="F29" s="42">
        <v>0.7</v>
      </c>
      <c r="G29" s="42"/>
      <c r="H29" s="42"/>
      <c r="I29" s="42">
        <v>5.9</v>
      </c>
      <c r="J29" s="42">
        <v>5.2</v>
      </c>
      <c r="K29" s="42">
        <v>6.3</v>
      </c>
      <c r="L29" s="42">
        <v>5.5</v>
      </c>
      <c r="M29" s="42">
        <v>6.5</v>
      </c>
      <c r="N29" s="42">
        <v>6.7</v>
      </c>
      <c r="O29" s="42">
        <v>7.4</v>
      </c>
      <c r="P29" s="42">
        <v>6.1</v>
      </c>
      <c r="Q29" s="41">
        <f t="shared" si="5"/>
        <v>0.35</v>
      </c>
      <c r="R29" s="40">
        <f t="shared" si="6"/>
        <v>5.700000000000001</v>
      </c>
      <c r="S29" s="40">
        <f t="shared" si="7"/>
        <v>6.600000000000002</v>
      </c>
      <c r="U29" s="41">
        <f t="shared" si="8"/>
        <v>12.650000000000002</v>
      </c>
      <c r="V29">
        <f t="shared" si="9"/>
        <v>2</v>
      </c>
    </row>
    <row r="30" spans="1:22" ht="15">
      <c r="A30" t="s">
        <v>29</v>
      </c>
      <c r="B30" t="s">
        <v>88</v>
      </c>
      <c r="C30" s="23">
        <v>2005</v>
      </c>
      <c r="D30" t="s">
        <v>62</v>
      </c>
      <c r="E30" s="42">
        <v>0.7</v>
      </c>
      <c r="F30" s="42">
        <v>1.1</v>
      </c>
      <c r="G30" s="42"/>
      <c r="H30" s="42"/>
      <c r="I30" s="42">
        <v>5.8</v>
      </c>
      <c r="J30" s="42">
        <v>6</v>
      </c>
      <c r="K30" s="42">
        <v>5.5</v>
      </c>
      <c r="L30" s="42">
        <v>5.3</v>
      </c>
      <c r="M30" s="42">
        <v>6.5</v>
      </c>
      <c r="N30" s="42">
        <v>6.8</v>
      </c>
      <c r="O30" s="42">
        <v>7.5</v>
      </c>
      <c r="P30" s="42">
        <v>5.8</v>
      </c>
      <c r="Q30" s="41">
        <f t="shared" si="5"/>
        <v>0.45</v>
      </c>
      <c r="R30" s="40">
        <f t="shared" si="6"/>
        <v>5.65</v>
      </c>
      <c r="S30" s="40">
        <f t="shared" si="7"/>
        <v>6.65</v>
      </c>
      <c r="U30" s="41">
        <f t="shared" si="8"/>
        <v>12.75</v>
      </c>
      <c r="V30">
        <f t="shared" si="9"/>
        <v>1</v>
      </c>
    </row>
    <row r="31" spans="1:22" ht="15">
      <c r="A31" t="s">
        <v>31</v>
      </c>
      <c r="B31" t="s">
        <v>209</v>
      </c>
      <c r="C31" s="23">
        <v>2006</v>
      </c>
      <c r="D31" t="s">
        <v>207</v>
      </c>
      <c r="E31" s="42">
        <v>0.3</v>
      </c>
      <c r="F31" s="42">
        <v>0.3</v>
      </c>
      <c r="G31" s="42"/>
      <c r="H31" s="42"/>
      <c r="I31" s="42">
        <v>4.1</v>
      </c>
      <c r="J31" s="42">
        <v>5.1</v>
      </c>
      <c r="K31" s="42">
        <v>4.9</v>
      </c>
      <c r="L31" s="42">
        <v>5</v>
      </c>
      <c r="M31" s="42">
        <v>5</v>
      </c>
      <c r="N31" s="42">
        <v>5</v>
      </c>
      <c r="O31" s="42">
        <v>6.3</v>
      </c>
      <c r="P31" s="42">
        <v>4.9</v>
      </c>
      <c r="Q31" s="41">
        <f t="shared" si="5"/>
        <v>0.15</v>
      </c>
      <c r="R31" s="40">
        <f t="shared" si="6"/>
        <v>4.950000000000001</v>
      </c>
      <c r="S31" s="40">
        <f t="shared" si="7"/>
        <v>5.000000000000001</v>
      </c>
      <c r="U31" s="41">
        <f t="shared" si="8"/>
        <v>10.100000000000001</v>
      </c>
      <c r="V31">
        <f t="shared" si="9"/>
        <v>19</v>
      </c>
    </row>
    <row r="32" spans="1:22" ht="15">
      <c r="A32" t="s">
        <v>32</v>
      </c>
      <c r="B32" t="s">
        <v>208</v>
      </c>
      <c r="C32" s="23">
        <v>2006</v>
      </c>
      <c r="D32" t="s">
        <v>207</v>
      </c>
      <c r="E32" s="42">
        <v>0.1</v>
      </c>
      <c r="F32" s="42">
        <v>0.1</v>
      </c>
      <c r="G32" s="42"/>
      <c r="H32" s="42"/>
      <c r="I32" s="42">
        <v>4.4</v>
      </c>
      <c r="J32" s="42">
        <v>5.1</v>
      </c>
      <c r="K32" s="42">
        <v>5.3</v>
      </c>
      <c r="L32" s="42">
        <v>5.4</v>
      </c>
      <c r="M32" s="42">
        <v>5.5</v>
      </c>
      <c r="N32" s="42">
        <v>5.1</v>
      </c>
      <c r="O32" s="42">
        <v>6.9</v>
      </c>
      <c r="P32" s="42">
        <v>4.5</v>
      </c>
      <c r="Q32" s="41">
        <f t="shared" si="5"/>
        <v>0.05</v>
      </c>
      <c r="R32" s="40">
        <f t="shared" si="6"/>
        <v>5.200000000000001</v>
      </c>
      <c r="S32" s="40">
        <f t="shared" si="7"/>
        <v>5.3</v>
      </c>
      <c r="U32" s="41">
        <f t="shared" si="8"/>
        <v>10.55</v>
      </c>
      <c r="V32">
        <f t="shared" si="9"/>
        <v>18</v>
      </c>
    </row>
    <row r="33" spans="1:22" ht="15">
      <c r="A33" t="s">
        <v>34</v>
      </c>
      <c r="B33" t="s">
        <v>120</v>
      </c>
      <c r="C33" s="23">
        <v>2006</v>
      </c>
      <c r="D33" t="s">
        <v>118</v>
      </c>
      <c r="E33" s="42">
        <v>0.1</v>
      </c>
      <c r="F33" s="42">
        <v>0.2</v>
      </c>
      <c r="G33" s="42"/>
      <c r="H33" s="42"/>
      <c r="I33" s="42">
        <v>4.1</v>
      </c>
      <c r="J33" s="42">
        <v>5</v>
      </c>
      <c r="K33" s="42">
        <v>4.6</v>
      </c>
      <c r="L33" s="42">
        <v>5.1</v>
      </c>
      <c r="M33" s="42">
        <v>4.3</v>
      </c>
      <c r="N33" s="42">
        <v>4</v>
      </c>
      <c r="O33" s="42">
        <v>4.8</v>
      </c>
      <c r="P33" s="42">
        <v>4.8</v>
      </c>
      <c r="Q33" s="41">
        <f t="shared" si="5"/>
        <v>0.07500000000000001</v>
      </c>
      <c r="R33" s="40">
        <f t="shared" si="6"/>
        <v>4.799999999999999</v>
      </c>
      <c r="S33" s="40">
        <f t="shared" si="7"/>
        <v>4.550000000000001</v>
      </c>
      <c r="U33" s="41">
        <f t="shared" si="8"/>
        <v>9.425</v>
      </c>
      <c r="V33">
        <f t="shared" si="9"/>
        <v>21</v>
      </c>
    </row>
    <row r="34" spans="1:22" ht="15">
      <c r="A34" t="s">
        <v>35</v>
      </c>
      <c r="B34" t="s">
        <v>72</v>
      </c>
      <c r="C34" s="23">
        <v>2005</v>
      </c>
      <c r="D34" t="s">
        <v>5</v>
      </c>
      <c r="E34" s="42">
        <v>0.6</v>
      </c>
      <c r="F34" s="42">
        <v>0.6</v>
      </c>
      <c r="G34" s="42"/>
      <c r="H34" s="42"/>
      <c r="I34" s="42">
        <v>4.8</v>
      </c>
      <c r="J34" s="42">
        <v>5.1</v>
      </c>
      <c r="K34" s="42">
        <v>4.7</v>
      </c>
      <c r="L34" s="42">
        <v>5.4</v>
      </c>
      <c r="M34" s="42">
        <v>5.6</v>
      </c>
      <c r="N34" s="42">
        <v>5.4</v>
      </c>
      <c r="O34" s="42">
        <v>6.3</v>
      </c>
      <c r="P34" s="42">
        <v>4</v>
      </c>
      <c r="Q34" s="41">
        <f t="shared" si="5"/>
        <v>0.3</v>
      </c>
      <c r="R34" s="40">
        <f t="shared" si="6"/>
        <v>4.949999999999999</v>
      </c>
      <c r="S34" s="40">
        <f t="shared" si="7"/>
        <v>5.5</v>
      </c>
      <c r="U34" s="41">
        <f t="shared" si="8"/>
        <v>10.75</v>
      </c>
      <c r="V34">
        <f t="shared" si="9"/>
        <v>13</v>
      </c>
    </row>
    <row r="35" spans="1:22" ht="15">
      <c r="A35" t="s">
        <v>36</v>
      </c>
      <c r="B35" t="s">
        <v>131</v>
      </c>
      <c r="C35" s="23">
        <v>2005</v>
      </c>
      <c r="D35" t="s">
        <v>129</v>
      </c>
      <c r="E35" s="42">
        <v>0.6</v>
      </c>
      <c r="F35" s="42">
        <v>0.6</v>
      </c>
      <c r="G35" s="42"/>
      <c r="H35" s="42"/>
      <c r="I35" s="42">
        <v>4.9</v>
      </c>
      <c r="J35" s="42">
        <v>5.4</v>
      </c>
      <c r="K35" s="42">
        <v>5.4</v>
      </c>
      <c r="L35" s="42">
        <v>5.8</v>
      </c>
      <c r="M35" s="42">
        <v>5.5</v>
      </c>
      <c r="N35" s="42">
        <v>5.7</v>
      </c>
      <c r="O35" s="42">
        <v>6.4</v>
      </c>
      <c r="P35" s="42">
        <v>5.3</v>
      </c>
      <c r="Q35" s="41">
        <f t="shared" si="5"/>
        <v>0.3</v>
      </c>
      <c r="R35" s="40">
        <f t="shared" si="6"/>
        <v>5.3999999999999995</v>
      </c>
      <c r="S35" s="40">
        <f t="shared" si="7"/>
        <v>5.6</v>
      </c>
      <c r="U35" s="41">
        <f t="shared" si="8"/>
        <v>11.299999999999999</v>
      </c>
      <c r="V35">
        <f t="shared" si="9"/>
        <v>8</v>
      </c>
    </row>
    <row r="36" spans="1:22" ht="15">
      <c r="A36" t="s">
        <v>37</v>
      </c>
      <c r="B36" t="s">
        <v>71</v>
      </c>
      <c r="C36" s="23">
        <v>2005</v>
      </c>
      <c r="D36" t="s">
        <v>5</v>
      </c>
      <c r="E36" s="42">
        <v>0.3</v>
      </c>
      <c r="F36" s="42">
        <v>0.5</v>
      </c>
      <c r="G36" s="42"/>
      <c r="H36" s="42"/>
      <c r="I36" s="42">
        <v>4.2</v>
      </c>
      <c r="J36" s="42">
        <v>4.8</v>
      </c>
      <c r="K36" s="42">
        <v>5.2</v>
      </c>
      <c r="L36" s="42">
        <v>5.2</v>
      </c>
      <c r="M36" s="42">
        <v>6</v>
      </c>
      <c r="N36" s="42">
        <v>5.8</v>
      </c>
      <c r="O36" s="42">
        <v>6</v>
      </c>
      <c r="P36" s="42">
        <v>5.5</v>
      </c>
      <c r="Q36" s="41">
        <f t="shared" si="5"/>
        <v>0.2</v>
      </c>
      <c r="R36" s="40">
        <f t="shared" si="6"/>
        <v>5</v>
      </c>
      <c r="S36" s="40">
        <f t="shared" si="7"/>
        <v>5.9</v>
      </c>
      <c r="U36" s="41">
        <f t="shared" si="8"/>
        <v>11.100000000000001</v>
      </c>
      <c r="V36">
        <f t="shared" si="9"/>
        <v>11</v>
      </c>
    </row>
    <row r="37" spans="1:22" ht="15">
      <c r="A37" t="s">
        <v>38</v>
      </c>
      <c r="B37" t="s">
        <v>53</v>
      </c>
      <c r="C37" s="23">
        <v>2005</v>
      </c>
      <c r="D37" t="s">
        <v>54</v>
      </c>
      <c r="E37" s="42">
        <v>0.4</v>
      </c>
      <c r="F37" s="42">
        <v>0.4</v>
      </c>
      <c r="G37" s="42"/>
      <c r="H37" s="42"/>
      <c r="I37" s="42">
        <v>5</v>
      </c>
      <c r="J37" s="42">
        <v>5.4</v>
      </c>
      <c r="K37" s="42">
        <v>5.1</v>
      </c>
      <c r="L37" s="42">
        <v>5.4</v>
      </c>
      <c r="M37" s="42">
        <v>5.4</v>
      </c>
      <c r="N37" s="42">
        <v>5</v>
      </c>
      <c r="O37" s="42">
        <v>6.6</v>
      </c>
      <c r="P37" s="42">
        <v>5.7</v>
      </c>
      <c r="Q37" s="41">
        <f t="shared" si="5"/>
        <v>0.2</v>
      </c>
      <c r="R37" s="40">
        <f t="shared" si="6"/>
        <v>5.249999999999999</v>
      </c>
      <c r="S37" s="40">
        <f t="shared" si="7"/>
        <v>5.550000000000001</v>
      </c>
      <c r="U37" s="41">
        <f t="shared" si="8"/>
        <v>11</v>
      </c>
      <c r="V37">
        <f t="shared" si="9"/>
        <v>12</v>
      </c>
    </row>
    <row r="38" spans="1:22" ht="15">
      <c r="A38" t="s">
        <v>39</v>
      </c>
      <c r="B38" t="s">
        <v>190</v>
      </c>
      <c r="C38" s="23">
        <v>2005</v>
      </c>
      <c r="D38" t="s">
        <v>155</v>
      </c>
      <c r="E38" s="42">
        <v>0.3</v>
      </c>
      <c r="F38" s="42">
        <v>0.3</v>
      </c>
      <c r="G38" s="42"/>
      <c r="H38" s="42"/>
      <c r="I38" s="42">
        <v>4.7</v>
      </c>
      <c r="J38" s="42">
        <v>5.3</v>
      </c>
      <c r="K38" s="42">
        <v>5.3</v>
      </c>
      <c r="L38" s="42">
        <v>5.2</v>
      </c>
      <c r="M38" s="42">
        <v>5.6</v>
      </c>
      <c r="N38" s="42">
        <v>5.2</v>
      </c>
      <c r="O38" s="42">
        <v>6.3</v>
      </c>
      <c r="P38" s="42">
        <v>6</v>
      </c>
      <c r="Q38" s="41">
        <f t="shared" si="5"/>
        <v>0.15</v>
      </c>
      <c r="R38" s="40">
        <f t="shared" si="6"/>
        <v>5.25</v>
      </c>
      <c r="S38" s="40">
        <f t="shared" si="7"/>
        <v>5.800000000000001</v>
      </c>
      <c r="U38" s="41">
        <f t="shared" si="8"/>
        <v>11.200000000000001</v>
      </c>
      <c r="V38">
        <f t="shared" si="9"/>
        <v>9</v>
      </c>
    </row>
    <row r="39" spans="1:22" ht="15">
      <c r="A39" t="s">
        <v>153</v>
      </c>
      <c r="B39" t="s">
        <v>128</v>
      </c>
      <c r="C39" s="23">
        <v>2006</v>
      </c>
      <c r="D39" t="s">
        <v>129</v>
      </c>
      <c r="E39" s="42">
        <v>0</v>
      </c>
      <c r="F39" s="42">
        <v>0</v>
      </c>
      <c r="G39" s="42"/>
      <c r="H39" s="42"/>
      <c r="I39" s="42">
        <v>5.1</v>
      </c>
      <c r="J39" s="42">
        <v>5</v>
      </c>
      <c r="K39" s="42">
        <v>5.6</v>
      </c>
      <c r="L39" s="42">
        <v>5.4</v>
      </c>
      <c r="M39" s="42">
        <v>5</v>
      </c>
      <c r="N39" s="42">
        <v>5.5</v>
      </c>
      <c r="O39" s="42">
        <v>6</v>
      </c>
      <c r="P39" s="42">
        <v>5.9</v>
      </c>
      <c r="Q39" s="41">
        <f t="shared" si="5"/>
        <v>0</v>
      </c>
      <c r="R39" s="40">
        <f t="shared" si="6"/>
        <v>5.250000000000001</v>
      </c>
      <c r="S39" s="40">
        <f t="shared" si="7"/>
        <v>5.699999999999999</v>
      </c>
      <c r="T39">
        <v>0.2</v>
      </c>
      <c r="U39" s="41">
        <f t="shared" si="8"/>
        <v>10.75</v>
      </c>
      <c r="V39">
        <f t="shared" si="9"/>
        <v>13</v>
      </c>
    </row>
    <row r="40" spans="1:22" ht="15">
      <c r="A40" t="s">
        <v>42</v>
      </c>
      <c r="B40" t="s">
        <v>192</v>
      </c>
      <c r="C40" s="23">
        <v>2006</v>
      </c>
      <c r="D40" t="s">
        <v>193</v>
      </c>
      <c r="E40" s="42">
        <v>0.4</v>
      </c>
      <c r="F40" s="42">
        <v>0.4</v>
      </c>
      <c r="G40" s="42"/>
      <c r="H40" s="42"/>
      <c r="I40" s="42">
        <v>4.2</v>
      </c>
      <c r="J40" s="42">
        <v>5.5</v>
      </c>
      <c r="K40" s="42">
        <v>5.8</v>
      </c>
      <c r="L40" s="40">
        <v>5.25</v>
      </c>
      <c r="M40" s="42">
        <v>4.7</v>
      </c>
      <c r="N40" s="42">
        <v>5</v>
      </c>
      <c r="O40" s="42">
        <v>5.6</v>
      </c>
      <c r="P40" s="42">
        <v>5.3</v>
      </c>
      <c r="Q40" s="41">
        <f t="shared" si="5"/>
        <v>0.2</v>
      </c>
      <c r="R40" s="41">
        <f t="shared" si="6"/>
        <v>5.375</v>
      </c>
      <c r="S40" s="40">
        <f t="shared" si="7"/>
        <v>5.149999999999999</v>
      </c>
      <c r="U40" s="41">
        <f t="shared" si="8"/>
        <v>10.724999999999998</v>
      </c>
      <c r="V40">
        <f t="shared" si="9"/>
        <v>16</v>
      </c>
    </row>
    <row r="41" spans="1:22" ht="15">
      <c r="A41" t="s">
        <v>43</v>
      </c>
      <c r="B41" t="s">
        <v>132</v>
      </c>
      <c r="C41" s="23">
        <v>2005</v>
      </c>
      <c r="D41" t="s">
        <v>129</v>
      </c>
      <c r="E41" s="42">
        <v>0.3</v>
      </c>
      <c r="F41" s="42">
        <v>0.3</v>
      </c>
      <c r="G41" s="42"/>
      <c r="H41" s="42"/>
      <c r="I41" s="42">
        <v>4.5</v>
      </c>
      <c r="J41" s="42">
        <v>5.2</v>
      </c>
      <c r="K41" s="42">
        <v>5.1</v>
      </c>
      <c r="L41" s="42">
        <v>5.5</v>
      </c>
      <c r="M41" s="42">
        <v>4.5</v>
      </c>
      <c r="N41" s="42">
        <v>5.2</v>
      </c>
      <c r="O41" s="42">
        <v>5.7</v>
      </c>
      <c r="P41" s="42">
        <v>5.9</v>
      </c>
      <c r="Q41" s="41">
        <f t="shared" si="5"/>
        <v>0.15</v>
      </c>
      <c r="R41" s="40">
        <f t="shared" si="6"/>
        <v>5.149999999999999</v>
      </c>
      <c r="S41" s="40">
        <f t="shared" si="7"/>
        <v>5.449999999999998</v>
      </c>
      <c r="U41" s="41">
        <f t="shared" si="8"/>
        <v>10.749999999999996</v>
      </c>
      <c r="V41">
        <f t="shared" si="9"/>
        <v>15</v>
      </c>
    </row>
    <row r="42" spans="1:22" ht="15">
      <c r="A42" t="s">
        <v>164</v>
      </c>
      <c r="B42" t="s">
        <v>119</v>
      </c>
      <c r="C42" s="23">
        <v>2005</v>
      </c>
      <c r="D42" t="s">
        <v>118</v>
      </c>
      <c r="E42" s="42">
        <v>0.8</v>
      </c>
      <c r="F42" s="42">
        <v>0.8</v>
      </c>
      <c r="G42" s="42"/>
      <c r="H42" s="42"/>
      <c r="I42" s="42">
        <v>4.8</v>
      </c>
      <c r="J42" s="42">
        <v>5.4</v>
      </c>
      <c r="K42" s="42">
        <v>5.7</v>
      </c>
      <c r="L42" s="40">
        <v>5.45</v>
      </c>
      <c r="M42" s="42">
        <v>5.2</v>
      </c>
      <c r="N42" s="42">
        <v>5.8</v>
      </c>
      <c r="O42" s="42">
        <v>6.6</v>
      </c>
      <c r="P42" s="42">
        <v>6.2</v>
      </c>
      <c r="Q42" s="41">
        <f t="shared" si="5"/>
        <v>0.4</v>
      </c>
      <c r="R42" s="41">
        <f t="shared" si="6"/>
        <v>5.424999999999999</v>
      </c>
      <c r="S42" s="40">
        <f t="shared" si="7"/>
        <v>6.000000000000002</v>
      </c>
      <c r="U42" s="41">
        <f t="shared" si="8"/>
        <v>11.825000000000001</v>
      </c>
      <c r="V42">
        <f t="shared" si="9"/>
        <v>6</v>
      </c>
    </row>
    <row r="43" spans="1:22" ht="15">
      <c r="A43" t="s">
        <v>165</v>
      </c>
      <c r="B43" t="s">
        <v>238</v>
      </c>
      <c r="C43" s="23">
        <v>2007</v>
      </c>
      <c r="D43" t="s">
        <v>207</v>
      </c>
      <c r="E43" s="42">
        <v>0.1</v>
      </c>
      <c r="F43" s="42">
        <v>0.1</v>
      </c>
      <c r="G43" s="42"/>
      <c r="H43" s="42"/>
      <c r="I43" s="42">
        <v>4.5</v>
      </c>
      <c r="J43" s="42">
        <v>5.1</v>
      </c>
      <c r="K43" s="42">
        <v>5.3</v>
      </c>
      <c r="L43" s="42">
        <v>5.7</v>
      </c>
      <c r="M43" s="42">
        <v>5.1</v>
      </c>
      <c r="N43" s="42">
        <v>5.6</v>
      </c>
      <c r="O43" s="42">
        <v>6.2</v>
      </c>
      <c r="P43" s="42">
        <v>5.1</v>
      </c>
      <c r="Q43" s="41">
        <f t="shared" si="5"/>
        <v>0.05</v>
      </c>
      <c r="R43" s="40">
        <f t="shared" si="6"/>
        <v>5.199999999999999</v>
      </c>
      <c r="S43" s="40">
        <f t="shared" si="7"/>
        <v>5.3500000000000005</v>
      </c>
      <c r="U43" s="41">
        <f t="shared" si="8"/>
        <v>10.6</v>
      </c>
      <c r="V43">
        <f t="shared" si="9"/>
        <v>17</v>
      </c>
    </row>
    <row r="44" spans="1:22" ht="15">
      <c r="A44" t="s">
        <v>166</v>
      </c>
      <c r="B44" t="s">
        <v>133</v>
      </c>
      <c r="C44" s="23">
        <v>2005</v>
      </c>
      <c r="D44" t="s">
        <v>129</v>
      </c>
      <c r="E44" s="42">
        <v>0.3</v>
      </c>
      <c r="F44" s="42">
        <v>0.3</v>
      </c>
      <c r="G44" s="42"/>
      <c r="H44" s="42"/>
      <c r="I44" s="42">
        <v>5.5</v>
      </c>
      <c r="J44" s="42">
        <v>5.7</v>
      </c>
      <c r="K44" s="42">
        <v>5.8</v>
      </c>
      <c r="L44" s="40">
        <v>5.85</v>
      </c>
      <c r="M44" s="42">
        <v>5.9</v>
      </c>
      <c r="N44" s="42">
        <v>6</v>
      </c>
      <c r="O44" s="42">
        <v>6.5</v>
      </c>
      <c r="P44" s="42">
        <v>6.1</v>
      </c>
      <c r="Q44" s="41">
        <f t="shared" si="5"/>
        <v>0.15</v>
      </c>
      <c r="R44" s="40">
        <f t="shared" si="6"/>
        <v>5.75</v>
      </c>
      <c r="S44" s="40">
        <f t="shared" si="7"/>
        <v>6.05</v>
      </c>
      <c r="U44" s="41">
        <f t="shared" si="8"/>
        <v>11.95</v>
      </c>
      <c r="V44">
        <f t="shared" si="9"/>
        <v>4</v>
      </c>
    </row>
    <row r="45" spans="1:22" ht="15">
      <c r="A45" t="s">
        <v>167</v>
      </c>
      <c r="B45" t="s">
        <v>239</v>
      </c>
      <c r="C45" s="23">
        <v>2006</v>
      </c>
      <c r="D45" t="s">
        <v>134</v>
      </c>
      <c r="E45" s="42">
        <v>0.2</v>
      </c>
      <c r="F45" s="42">
        <v>0.2</v>
      </c>
      <c r="G45" s="42"/>
      <c r="H45" s="42"/>
      <c r="I45" s="42">
        <v>5.5</v>
      </c>
      <c r="J45" s="42">
        <v>5.4</v>
      </c>
      <c r="K45" s="42">
        <v>5.2</v>
      </c>
      <c r="L45" s="42">
        <v>6.1</v>
      </c>
      <c r="M45" s="42">
        <v>6.1</v>
      </c>
      <c r="N45" s="42">
        <v>6</v>
      </c>
      <c r="O45" s="42">
        <v>6.2</v>
      </c>
      <c r="P45" s="42">
        <v>6.2</v>
      </c>
      <c r="Q45" s="41">
        <f t="shared" si="5"/>
        <v>0.1</v>
      </c>
      <c r="R45" s="40">
        <f t="shared" si="6"/>
        <v>5.450000000000001</v>
      </c>
      <c r="S45" s="40">
        <f t="shared" si="7"/>
        <v>6.15</v>
      </c>
      <c r="U45" s="41">
        <f t="shared" si="8"/>
        <v>11.700000000000001</v>
      </c>
      <c r="V45">
        <f t="shared" si="9"/>
        <v>7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2"/>
  <sheetViews>
    <sheetView zoomScalePageLayoutView="0" workbookViewId="0" topLeftCell="A31">
      <selection activeCell="K48" sqref="K48"/>
    </sheetView>
  </sheetViews>
  <sheetFormatPr defaultColWidth="9.140625" defaultRowHeight="15"/>
  <cols>
    <col min="1" max="1" width="3.57421875" style="0" bestFit="1" customWidth="1"/>
    <col min="2" max="2" width="22.8515625" style="0" bestFit="1" customWidth="1"/>
    <col min="3" max="3" width="5.00390625" style="0" bestFit="1" customWidth="1"/>
    <col min="4" max="4" width="21.57421875" style="0" bestFit="1" customWidth="1"/>
    <col min="5" max="8" width="3.57421875" style="0" bestFit="1" customWidth="1"/>
    <col min="9" max="9" width="4.00390625" style="0" customWidth="1"/>
  </cols>
  <sheetData>
    <row r="2" spans="5:9" ht="15">
      <c r="E2">
        <v>1</v>
      </c>
      <c r="F2">
        <v>2</v>
      </c>
      <c r="G2">
        <v>3</v>
      </c>
      <c r="H2">
        <v>4</v>
      </c>
      <c r="I2" t="s">
        <v>237</v>
      </c>
    </row>
    <row r="3" spans="1:11" ht="15">
      <c r="A3" t="s">
        <v>22</v>
      </c>
      <c r="B3" t="s">
        <v>199</v>
      </c>
      <c r="C3">
        <v>2003</v>
      </c>
      <c r="D3" t="s">
        <v>193</v>
      </c>
      <c r="E3" s="42">
        <v>5.8</v>
      </c>
      <c r="F3" s="42">
        <v>4.8</v>
      </c>
      <c r="G3" s="42">
        <v>5</v>
      </c>
      <c r="H3" s="42">
        <v>5</v>
      </c>
      <c r="J3" s="40">
        <f>(SUM(E3:H3)-MAX(E3:H3)-MIN(E3:H3))/2-I3</f>
        <v>5</v>
      </c>
      <c r="K3">
        <f aca="true" t="shared" si="0" ref="K3:K18">_xlfn.RANK.EQ(J3,$J$3:$J$18)</f>
        <v>14</v>
      </c>
    </row>
    <row r="4" spans="1:11" ht="15">
      <c r="A4" t="s">
        <v>23</v>
      </c>
      <c r="B4" t="s">
        <v>115</v>
      </c>
      <c r="C4">
        <v>2003</v>
      </c>
      <c r="D4" t="s">
        <v>114</v>
      </c>
      <c r="E4" s="42">
        <v>6.5</v>
      </c>
      <c r="F4" s="42">
        <v>6</v>
      </c>
      <c r="G4" s="42">
        <v>5.8</v>
      </c>
      <c r="H4" s="42">
        <v>5.8</v>
      </c>
      <c r="J4" s="40">
        <f aca="true" t="shared" si="1" ref="J4:J18">(SUM(E4:H4)-MAX(E4:H4)-MIN(E4:H4))/2-I4</f>
        <v>5.9</v>
      </c>
      <c r="K4">
        <f t="shared" si="0"/>
        <v>10</v>
      </c>
    </row>
    <row r="5" spans="1:11" ht="15">
      <c r="A5" t="s">
        <v>26</v>
      </c>
      <c r="B5" t="s">
        <v>156</v>
      </c>
      <c r="C5">
        <v>2003</v>
      </c>
      <c r="D5" t="s">
        <v>155</v>
      </c>
      <c r="E5" s="42">
        <v>5.2</v>
      </c>
      <c r="F5" s="42">
        <v>6.2</v>
      </c>
      <c r="G5" s="42">
        <v>6.3</v>
      </c>
      <c r="H5" s="42">
        <v>5.7</v>
      </c>
      <c r="J5" s="40">
        <f t="shared" si="1"/>
        <v>5.949999999999999</v>
      </c>
      <c r="K5">
        <f t="shared" si="0"/>
        <v>9</v>
      </c>
    </row>
    <row r="6" spans="1:11" ht="15">
      <c r="A6" t="s">
        <v>27</v>
      </c>
      <c r="B6" t="s">
        <v>96</v>
      </c>
      <c r="C6">
        <v>2001</v>
      </c>
      <c r="D6" t="s">
        <v>92</v>
      </c>
      <c r="E6" s="42">
        <v>5.6</v>
      </c>
      <c r="F6" s="42">
        <v>5.9</v>
      </c>
      <c r="G6" s="42">
        <v>6.1</v>
      </c>
      <c r="H6" s="42">
        <v>6.3</v>
      </c>
      <c r="J6" s="40">
        <f t="shared" si="1"/>
        <v>6.000000000000001</v>
      </c>
      <c r="K6">
        <f t="shared" si="0"/>
        <v>8</v>
      </c>
    </row>
    <row r="7" spans="1:11" ht="15">
      <c r="A7" t="s">
        <v>28</v>
      </c>
      <c r="B7" t="s">
        <v>162</v>
      </c>
      <c r="C7">
        <v>2001</v>
      </c>
      <c r="D7" t="s">
        <v>144</v>
      </c>
      <c r="E7" s="42">
        <v>6.5</v>
      </c>
      <c r="F7" s="42">
        <v>7.1</v>
      </c>
      <c r="G7" s="42">
        <v>7.8</v>
      </c>
      <c r="H7" s="42">
        <v>7.5</v>
      </c>
      <c r="J7" s="40">
        <f t="shared" si="1"/>
        <v>7.299999999999999</v>
      </c>
      <c r="K7">
        <f t="shared" si="0"/>
        <v>3</v>
      </c>
    </row>
    <row r="8" spans="1:11" ht="15">
      <c r="A8" t="s">
        <v>29</v>
      </c>
      <c r="B8" t="s">
        <v>200</v>
      </c>
      <c r="C8">
        <v>2001</v>
      </c>
      <c r="D8" t="s">
        <v>201</v>
      </c>
      <c r="E8" s="42">
        <v>8.3</v>
      </c>
      <c r="F8" s="42">
        <v>7.8</v>
      </c>
      <c r="G8" s="42">
        <v>7.1</v>
      </c>
      <c r="H8" s="42">
        <v>8</v>
      </c>
      <c r="J8" s="40">
        <f t="shared" si="1"/>
        <v>7.900000000000001</v>
      </c>
      <c r="K8">
        <f t="shared" si="0"/>
        <v>1</v>
      </c>
    </row>
    <row r="9" spans="1:11" ht="15">
      <c r="A9" t="s">
        <v>30</v>
      </c>
      <c r="B9" t="s">
        <v>214</v>
      </c>
      <c r="C9">
        <v>2001</v>
      </c>
      <c r="D9" t="s">
        <v>207</v>
      </c>
      <c r="E9" s="42">
        <v>8</v>
      </c>
      <c r="F9" s="42">
        <v>7.6</v>
      </c>
      <c r="G9" s="42">
        <v>7.5</v>
      </c>
      <c r="H9" s="42">
        <v>7.3</v>
      </c>
      <c r="J9" s="40">
        <f t="shared" si="1"/>
        <v>7.550000000000001</v>
      </c>
      <c r="K9">
        <f t="shared" si="0"/>
        <v>2</v>
      </c>
    </row>
    <row r="10" spans="1:11" ht="15">
      <c r="A10" t="s">
        <v>31</v>
      </c>
      <c r="B10" t="s">
        <v>159</v>
      </c>
      <c r="C10">
        <v>2002</v>
      </c>
      <c r="D10" t="s">
        <v>0</v>
      </c>
      <c r="E10" s="42">
        <v>5.8</v>
      </c>
      <c r="F10" s="42">
        <v>4.5</v>
      </c>
      <c r="G10" s="42">
        <v>5</v>
      </c>
      <c r="H10" s="42">
        <v>5</v>
      </c>
      <c r="J10" s="40">
        <f t="shared" si="1"/>
        <v>5</v>
      </c>
      <c r="K10">
        <f t="shared" si="0"/>
        <v>14</v>
      </c>
    </row>
    <row r="11" spans="1:11" ht="15">
      <c r="A11" t="s">
        <v>32</v>
      </c>
      <c r="B11" t="s">
        <v>161</v>
      </c>
      <c r="C11">
        <v>2002</v>
      </c>
      <c r="D11" t="s">
        <v>106</v>
      </c>
      <c r="E11" s="42">
        <v>6.8</v>
      </c>
      <c r="F11" s="42">
        <v>6.3</v>
      </c>
      <c r="G11" s="42">
        <v>6.4</v>
      </c>
      <c r="H11" s="42">
        <v>6.6</v>
      </c>
      <c r="J11" s="40">
        <f t="shared" si="1"/>
        <v>6.5</v>
      </c>
      <c r="K11">
        <f t="shared" si="0"/>
        <v>7</v>
      </c>
    </row>
    <row r="12" spans="1:11" ht="15">
      <c r="A12" t="s">
        <v>33</v>
      </c>
      <c r="B12" t="s">
        <v>113</v>
      </c>
      <c r="C12">
        <v>2002</v>
      </c>
      <c r="D12" t="s">
        <v>114</v>
      </c>
      <c r="E12" s="42">
        <v>7.1</v>
      </c>
      <c r="F12" s="42">
        <v>6.8</v>
      </c>
      <c r="G12" s="42">
        <v>6.2</v>
      </c>
      <c r="H12" s="42">
        <v>6.8</v>
      </c>
      <c r="J12" s="40">
        <f t="shared" si="1"/>
        <v>6.799999999999999</v>
      </c>
      <c r="K12">
        <f t="shared" si="0"/>
        <v>5</v>
      </c>
    </row>
    <row r="13" spans="1:11" ht="15">
      <c r="A13" t="s">
        <v>34</v>
      </c>
      <c r="B13" t="s">
        <v>221</v>
      </c>
      <c r="C13">
        <v>2001</v>
      </c>
      <c r="D13" t="s">
        <v>155</v>
      </c>
      <c r="E13" s="42">
        <v>7</v>
      </c>
      <c r="F13" s="42">
        <v>6.8</v>
      </c>
      <c r="G13" s="42">
        <v>6.8</v>
      </c>
      <c r="H13" s="42">
        <v>7</v>
      </c>
      <c r="J13" s="40">
        <f t="shared" si="1"/>
        <v>6.9</v>
      </c>
      <c r="K13">
        <f t="shared" si="0"/>
        <v>4</v>
      </c>
    </row>
    <row r="14" spans="1:11" ht="15">
      <c r="A14" t="s">
        <v>35</v>
      </c>
      <c r="B14" t="s">
        <v>157</v>
      </c>
      <c r="C14">
        <v>2003</v>
      </c>
      <c r="D14" t="s">
        <v>155</v>
      </c>
      <c r="E14" s="42">
        <v>4.8</v>
      </c>
      <c r="F14" s="42">
        <v>5.6</v>
      </c>
      <c r="G14" s="42">
        <v>6</v>
      </c>
      <c r="H14" s="42">
        <v>5.4</v>
      </c>
      <c r="J14" s="40">
        <f t="shared" si="1"/>
        <v>5.499999999999998</v>
      </c>
      <c r="K14">
        <f t="shared" si="0"/>
        <v>12</v>
      </c>
    </row>
    <row r="15" spans="1:11" ht="15">
      <c r="A15" t="s">
        <v>37</v>
      </c>
      <c r="B15" t="s">
        <v>60</v>
      </c>
      <c r="C15">
        <v>2003</v>
      </c>
      <c r="D15" t="s">
        <v>218</v>
      </c>
      <c r="E15" s="42">
        <v>3.5</v>
      </c>
      <c r="F15" s="42">
        <v>4.3</v>
      </c>
      <c r="G15" s="42">
        <v>4.5</v>
      </c>
      <c r="H15" s="42">
        <v>5</v>
      </c>
      <c r="J15" s="40">
        <f t="shared" si="1"/>
        <v>4.4</v>
      </c>
      <c r="K15">
        <f t="shared" si="0"/>
        <v>16</v>
      </c>
    </row>
    <row r="16" spans="1:11" ht="15">
      <c r="A16" t="s">
        <v>38</v>
      </c>
      <c r="B16" t="s">
        <v>158</v>
      </c>
      <c r="C16">
        <v>2003</v>
      </c>
      <c r="D16" t="s">
        <v>155</v>
      </c>
      <c r="E16" s="42">
        <v>5.2</v>
      </c>
      <c r="F16" s="42">
        <v>5.1</v>
      </c>
      <c r="G16" s="42">
        <v>6.3</v>
      </c>
      <c r="H16" s="42">
        <v>5.2</v>
      </c>
      <c r="J16" s="40">
        <f t="shared" si="1"/>
        <v>5.2</v>
      </c>
      <c r="K16">
        <f t="shared" si="0"/>
        <v>13</v>
      </c>
    </row>
    <row r="17" spans="1:11" ht="15">
      <c r="A17" t="s">
        <v>39</v>
      </c>
      <c r="B17" t="s">
        <v>160</v>
      </c>
      <c r="C17">
        <v>2001</v>
      </c>
      <c r="D17" t="s">
        <v>106</v>
      </c>
      <c r="E17" s="42">
        <v>6.8</v>
      </c>
      <c r="F17" s="42">
        <v>6.9</v>
      </c>
      <c r="G17" s="42">
        <v>6.4</v>
      </c>
      <c r="H17" s="42">
        <v>6.5</v>
      </c>
      <c r="J17" s="40">
        <f t="shared" si="1"/>
        <v>6.650000000000001</v>
      </c>
      <c r="K17">
        <f t="shared" si="0"/>
        <v>6</v>
      </c>
    </row>
    <row r="18" spans="1:11" ht="15">
      <c r="A18" t="s">
        <v>152</v>
      </c>
      <c r="B18" t="s">
        <v>116</v>
      </c>
      <c r="C18">
        <v>2002</v>
      </c>
      <c r="D18" t="s">
        <v>114</v>
      </c>
      <c r="E18" s="42">
        <v>6.1</v>
      </c>
      <c r="F18" s="42">
        <v>6.4</v>
      </c>
      <c r="G18" s="42">
        <v>5.6</v>
      </c>
      <c r="H18" s="42">
        <v>5.5</v>
      </c>
      <c r="J18" s="40">
        <f t="shared" si="1"/>
        <v>5.850000000000001</v>
      </c>
      <c r="K18">
        <f t="shared" si="0"/>
        <v>11</v>
      </c>
    </row>
    <row r="22" spans="1:12" ht="15">
      <c r="A22" t="s">
        <v>22</v>
      </c>
      <c r="B22" t="s">
        <v>148</v>
      </c>
      <c r="C22">
        <v>1999</v>
      </c>
      <c r="D22" t="s">
        <v>144</v>
      </c>
      <c r="E22" s="42">
        <v>7.2</v>
      </c>
      <c r="F22" s="42">
        <v>7</v>
      </c>
      <c r="G22" s="42">
        <v>6.6</v>
      </c>
      <c r="H22" s="42">
        <v>7</v>
      </c>
      <c r="J22" s="40">
        <f>(SUM(E22:H22)-MAX(E22:H22)-MIN(E22:H22))/2-I22</f>
        <v>6.999999999999999</v>
      </c>
      <c r="K22">
        <f>_xlfn.RANK.EQ(J22,$J$22:$J$35)</f>
        <v>8</v>
      </c>
      <c r="L22" s="40"/>
    </row>
    <row r="23" spans="1:11" ht="15">
      <c r="A23" t="s">
        <v>23</v>
      </c>
      <c r="B23" t="s">
        <v>83</v>
      </c>
      <c r="C23">
        <v>2001</v>
      </c>
      <c r="D23" t="s">
        <v>0</v>
      </c>
      <c r="E23" s="42">
        <v>7.4</v>
      </c>
      <c r="F23" s="42">
        <v>6.6</v>
      </c>
      <c r="G23" s="42">
        <v>6.7</v>
      </c>
      <c r="H23" s="42">
        <v>7.2</v>
      </c>
      <c r="J23" s="40">
        <f aca="true" t="shared" si="2" ref="J23:J35">(SUM(E23:H23)-MAX(E23:H23)-MIN(E23:H23))/2-I23</f>
        <v>6.95</v>
      </c>
      <c r="K23">
        <v>9</v>
      </c>
    </row>
    <row r="24" spans="1:11" ht="15">
      <c r="A24" t="s">
        <v>24</v>
      </c>
      <c r="B24" t="s">
        <v>202</v>
      </c>
      <c r="C24">
        <v>2000</v>
      </c>
      <c r="D24" t="s">
        <v>201</v>
      </c>
      <c r="E24" s="42">
        <v>7.8</v>
      </c>
      <c r="F24" s="42">
        <v>8.1</v>
      </c>
      <c r="G24" s="42">
        <v>6.5</v>
      </c>
      <c r="H24" s="42">
        <v>7.8</v>
      </c>
      <c r="J24" s="40">
        <f t="shared" si="2"/>
        <v>7.800000000000001</v>
      </c>
      <c r="K24">
        <v>3</v>
      </c>
    </row>
    <row r="25" spans="1:11" ht="15">
      <c r="A25" t="s">
        <v>25</v>
      </c>
      <c r="B25" t="s">
        <v>145</v>
      </c>
      <c r="C25">
        <v>1999</v>
      </c>
      <c r="D25" t="s">
        <v>144</v>
      </c>
      <c r="E25" s="42">
        <v>6.8</v>
      </c>
      <c r="F25" s="42">
        <v>7.1</v>
      </c>
      <c r="G25" s="42">
        <v>6.3</v>
      </c>
      <c r="H25" s="42">
        <v>5.9</v>
      </c>
      <c r="J25" s="40">
        <f t="shared" si="2"/>
        <v>6.55</v>
      </c>
      <c r="K25">
        <f>_xlfn.RANK.EQ(J25,$J$22:$J$35)</f>
        <v>12</v>
      </c>
    </row>
    <row r="26" spans="1:11" ht="15">
      <c r="A26" t="s">
        <v>26</v>
      </c>
      <c r="B26" t="s">
        <v>14</v>
      </c>
      <c r="C26">
        <v>1999</v>
      </c>
      <c r="D26" t="s">
        <v>5</v>
      </c>
      <c r="E26" s="42">
        <v>6.5</v>
      </c>
      <c r="F26" s="42">
        <v>7.6</v>
      </c>
      <c r="G26" s="42">
        <v>7.6</v>
      </c>
      <c r="H26" s="42">
        <v>7.3</v>
      </c>
      <c r="J26" s="40">
        <f t="shared" si="2"/>
        <v>7.449999999999999</v>
      </c>
      <c r="K26">
        <f>_xlfn.RANK.EQ(J26,$J$22:$J$35)</f>
        <v>4</v>
      </c>
    </row>
    <row r="27" spans="1:11" ht="15">
      <c r="A27" t="s">
        <v>27</v>
      </c>
      <c r="B27" t="s">
        <v>149</v>
      </c>
      <c r="C27">
        <v>2000</v>
      </c>
      <c r="D27" t="s">
        <v>144</v>
      </c>
      <c r="E27" s="42">
        <v>6.7</v>
      </c>
      <c r="F27" s="42">
        <v>6.9</v>
      </c>
      <c r="G27" s="42">
        <v>7</v>
      </c>
      <c r="H27" s="42">
        <v>7.2</v>
      </c>
      <c r="J27" s="40">
        <f t="shared" si="2"/>
        <v>6.950000000000001</v>
      </c>
      <c r="K27">
        <v>10</v>
      </c>
    </row>
    <row r="28" spans="1:11" ht="15">
      <c r="A28" t="s">
        <v>28</v>
      </c>
      <c r="B28" t="s">
        <v>146</v>
      </c>
      <c r="C28">
        <v>1999</v>
      </c>
      <c r="D28" t="s">
        <v>144</v>
      </c>
      <c r="E28" s="42">
        <v>7.9</v>
      </c>
      <c r="F28" s="42">
        <v>7.4</v>
      </c>
      <c r="G28" s="42">
        <v>7.8</v>
      </c>
      <c r="H28" s="42">
        <v>8.2</v>
      </c>
      <c r="J28" s="40">
        <f t="shared" si="2"/>
        <v>7.8500000000000005</v>
      </c>
      <c r="K28">
        <f>_xlfn.RANK.EQ(J28,$J$22:$J$35)</f>
        <v>1</v>
      </c>
    </row>
    <row r="29" spans="1:11" ht="15">
      <c r="A29" t="s">
        <v>29</v>
      </c>
      <c r="B29" t="s">
        <v>215</v>
      </c>
      <c r="C29">
        <v>2000</v>
      </c>
      <c r="D29" t="s">
        <v>207</v>
      </c>
      <c r="E29" s="42">
        <v>7.1</v>
      </c>
      <c r="F29" s="42">
        <v>6.1</v>
      </c>
      <c r="G29" s="42">
        <v>7</v>
      </c>
      <c r="H29" s="42">
        <v>7.2</v>
      </c>
      <c r="J29" s="40">
        <f t="shared" si="2"/>
        <v>7.05</v>
      </c>
      <c r="K29">
        <f>_xlfn.RANK.EQ(J29,$J$22:$J$35)</f>
        <v>7</v>
      </c>
    </row>
    <row r="30" spans="1:11" ht="15">
      <c r="A30" t="s">
        <v>31</v>
      </c>
      <c r="B30" t="s">
        <v>110</v>
      </c>
      <c r="C30">
        <v>2000</v>
      </c>
      <c r="D30" t="s">
        <v>106</v>
      </c>
      <c r="E30" s="42">
        <v>5.9</v>
      </c>
      <c r="F30" s="42">
        <v>5.6</v>
      </c>
      <c r="G30" s="42">
        <v>6.3</v>
      </c>
      <c r="H30" s="42">
        <v>5.7</v>
      </c>
      <c r="J30" s="40">
        <f t="shared" si="2"/>
        <v>5.8</v>
      </c>
      <c r="K30">
        <v>13</v>
      </c>
    </row>
    <row r="31" spans="1:11" ht="15">
      <c r="A31" t="s">
        <v>33</v>
      </c>
      <c r="B31" t="s">
        <v>154</v>
      </c>
      <c r="C31">
        <v>1999</v>
      </c>
      <c r="D31" t="s">
        <v>155</v>
      </c>
      <c r="E31" s="42">
        <v>5</v>
      </c>
      <c r="F31" s="42">
        <v>5.9</v>
      </c>
      <c r="G31" s="42">
        <v>6.1</v>
      </c>
      <c r="H31" s="42">
        <v>5.7</v>
      </c>
      <c r="J31" s="40">
        <f t="shared" si="2"/>
        <v>5.800000000000001</v>
      </c>
      <c r="K31">
        <v>14</v>
      </c>
    </row>
    <row r="32" spans="1:11" ht="15">
      <c r="A32" t="s">
        <v>35</v>
      </c>
      <c r="B32" t="s">
        <v>150</v>
      </c>
      <c r="C32">
        <v>2000</v>
      </c>
      <c r="D32" t="s">
        <v>144</v>
      </c>
      <c r="E32" s="42">
        <v>7.9</v>
      </c>
      <c r="F32" s="42">
        <v>7.3</v>
      </c>
      <c r="G32" s="42">
        <v>6.4</v>
      </c>
      <c r="H32" s="42">
        <v>7.3</v>
      </c>
      <c r="J32" s="40">
        <f t="shared" si="2"/>
        <v>7.3</v>
      </c>
      <c r="K32">
        <v>5</v>
      </c>
    </row>
    <row r="33" spans="1:11" ht="15">
      <c r="A33" t="s">
        <v>37</v>
      </c>
      <c r="B33" t="s">
        <v>147</v>
      </c>
      <c r="C33">
        <v>2000</v>
      </c>
      <c r="D33" t="s">
        <v>144</v>
      </c>
      <c r="E33" s="42">
        <v>6.9</v>
      </c>
      <c r="F33" s="42">
        <v>7.1</v>
      </c>
      <c r="G33" s="42">
        <v>7.5</v>
      </c>
      <c r="H33" s="42">
        <v>7.5</v>
      </c>
      <c r="J33" s="40">
        <f t="shared" si="2"/>
        <v>7.3</v>
      </c>
      <c r="K33">
        <v>6</v>
      </c>
    </row>
    <row r="34" spans="1:11" ht="15">
      <c r="A34" t="s">
        <v>39</v>
      </c>
      <c r="B34" t="s">
        <v>203</v>
      </c>
      <c r="C34">
        <v>1999</v>
      </c>
      <c r="D34" t="s">
        <v>201</v>
      </c>
      <c r="E34" s="42">
        <v>6.6</v>
      </c>
      <c r="F34" s="42">
        <v>7</v>
      </c>
      <c r="G34" s="42">
        <v>6.6</v>
      </c>
      <c r="H34" s="42">
        <v>7.2</v>
      </c>
      <c r="J34" s="40">
        <f t="shared" si="2"/>
        <v>6.8</v>
      </c>
      <c r="K34">
        <f>_xlfn.RANK.EQ(J34,$J$22:$J$35)</f>
        <v>11</v>
      </c>
    </row>
    <row r="35" spans="1:11" ht="15">
      <c r="A35" t="s">
        <v>152</v>
      </c>
      <c r="B35" t="s">
        <v>151</v>
      </c>
      <c r="C35">
        <v>2000</v>
      </c>
      <c r="D35" t="s">
        <v>144</v>
      </c>
      <c r="E35" s="42">
        <v>8</v>
      </c>
      <c r="F35" s="42">
        <v>7.5</v>
      </c>
      <c r="G35" s="42">
        <v>7.6</v>
      </c>
      <c r="H35" s="42">
        <v>8.4</v>
      </c>
      <c r="J35" s="40">
        <f t="shared" si="2"/>
        <v>7.800000000000001</v>
      </c>
      <c r="K35">
        <v>2</v>
      </c>
    </row>
    <row r="39" spans="1:12" ht="15">
      <c r="A39" t="s">
        <v>23</v>
      </c>
      <c r="B39" t="s">
        <v>16</v>
      </c>
      <c r="C39">
        <v>1997</v>
      </c>
      <c r="D39" t="s">
        <v>5</v>
      </c>
      <c r="E39" s="42">
        <v>7</v>
      </c>
      <c r="F39" s="42">
        <v>7.8</v>
      </c>
      <c r="G39" s="42">
        <v>6.8</v>
      </c>
      <c r="H39" s="42">
        <v>7.3</v>
      </c>
      <c r="J39" s="40">
        <f>ROUND((SUM(E39:H39)-MAX(E39:H39)-MIN(E39:H39))/2-I39,3)</f>
        <v>7.15</v>
      </c>
      <c r="K39">
        <v>3</v>
      </c>
      <c r="L39" s="40"/>
    </row>
    <row r="40" spans="1:12" ht="15">
      <c r="A40" t="s">
        <v>25</v>
      </c>
      <c r="B40" t="s">
        <v>143</v>
      </c>
      <c r="C40">
        <v>1996</v>
      </c>
      <c r="D40" t="s">
        <v>142</v>
      </c>
      <c r="E40" s="42">
        <v>5.5</v>
      </c>
      <c r="F40" s="42">
        <v>5.5</v>
      </c>
      <c r="G40" s="42">
        <v>6</v>
      </c>
      <c r="H40" s="42">
        <v>6.3</v>
      </c>
      <c r="J40" s="40">
        <f aca="true" t="shared" si="3" ref="J40:J52">ROUND((SUM(E40:H40)-MAX(E40:H40)-MIN(E40:H40))/2-I40,3)</f>
        <v>5.75</v>
      </c>
      <c r="K40">
        <f aca="true" t="shared" si="4" ref="K40:K45">_xlfn.RANK.EQ(J40,$J$39:$J$52)</f>
        <v>14</v>
      </c>
      <c r="L40" s="40"/>
    </row>
    <row r="41" spans="1:12" ht="15">
      <c r="A41" t="s">
        <v>27</v>
      </c>
      <c r="B41" t="s">
        <v>222</v>
      </c>
      <c r="C41">
        <v>1995</v>
      </c>
      <c r="D41" t="s">
        <v>155</v>
      </c>
      <c r="E41" s="42">
        <v>7.2</v>
      </c>
      <c r="F41" s="42">
        <v>7.3</v>
      </c>
      <c r="G41" s="42">
        <v>7.7</v>
      </c>
      <c r="H41" s="42">
        <v>7</v>
      </c>
      <c r="J41" s="40">
        <f t="shared" si="3"/>
        <v>7.25</v>
      </c>
      <c r="K41">
        <f t="shared" si="4"/>
        <v>2</v>
      </c>
      <c r="L41" s="40"/>
    </row>
    <row r="42" spans="1:12" ht="15">
      <c r="A42" t="s">
        <v>29</v>
      </c>
      <c r="B42" t="s">
        <v>187</v>
      </c>
      <c r="C42">
        <v>1997</v>
      </c>
      <c r="D42" t="s">
        <v>155</v>
      </c>
      <c r="E42" s="42">
        <v>6.8</v>
      </c>
      <c r="F42" s="42">
        <v>6.8</v>
      </c>
      <c r="G42" s="42">
        <v>7.3</v>
      </c>
      <c r="H42" s="42">
        <v>7</v>
      </c>
      <c r="J42" s="40">
        <f t="shared" si="3"/>
        <v>6.9</v>
      </c>
      <c r="K42">
        <f t="shared" si="4"/>
        <v>7</v>
      </c>
      <c r="L42" s="40"/>
    </row>
    <row r="43" spans="1:12" ht="15">
      <c r="A43" t="s">
        <v>30</v>
      </c>
      <c r="B43" t="s">
        <v>17</v>
      </c>
      <c r="C43">
        <v>1997</v>
      </c>
      <c r="D43" t="s">
        <v>5</v>
      </c>
      <c r="E43" s="42">
        <v>6.4</v>
      </c>
      <c r="F43" s="42">
        <v>6.5</v>
      </c>
      <c r="G43" s="42">
        <v>6.7</v>
      </c>
      <c r="H43" s="42">
        <v>7.2</v>
      </c>
      <c r="J43" s="40">
        <f t="shared" si="3"/>
        <v>6.6</v>
      </c>
      <c r="K43">
        <f t="shared" si="4"/>
        <v>10</v>
      </c>
      <c r="L43" s="40"/>
    </row>
    <row r="44" spans="1:12" ht="15">
      <c r="A44" t="s">
        <v>31</v>
      </c>
      <c r="B44" t="s">
        <v>223</v>
      </c>
      <c r="C44">
        <v>1994</v>
      </c>
      <c r="D44" t="s">
        <v>155</v>
      </c>
      <c r="E44" s="42">
        <v>5.5</v>
      </c>
      <c r="F44" s="42">
        <v>5.7</v>
      </c>
      <c r="G44" s="42">
        <v>6.3</v>
      </c>
      <c r="H44" s="42">
        <v>6</v>
      </c>
      <c r="J44" s="40">
        <f t="shared" si="3"/>
        <v>5.85</v>
      </c>
      <c r="K44">
        <f t="shared" si="4"/>
        <v>13</v>
      </c>
      <c r="L44" s="40"/>
    </row>
    <row r="45" spans="1:12" ht="15">
      <c r="A45" t="s">
        <v>33</v>
      </c>
      <c r="B45" t="s">
        <v>188</v>
      </c>
      <c r="C45">
        <v>1997</v>
      </c>
      <c r="D45" t="s">
        <v>155</v>
      </c>
      <c r="E45" s="42">
        <v>6.3</v>
      </c>
      <c r="F45" s="42">
        <v>5.9</v>
      </c>
      <c r="G45" s="42">
        <v>6.1</v>
      </c>
      <c r="H45" s="42">
        <v>6.2</v>
      </c>
      <c r="J45" s="40">
        <f t="shared" si="3"/>
        <v>6.15</v>
      </c>
      <c r="K45">
        <f t="shared" si="4"/>
        <v>12</v>
      </c>
      <c r="L45" s="40"/>
    </row>
    <row r="46" spans="1:12" ht="15">
      <c r="A46" t="s">
        <v>34</v>
      </c>
      <c r="B46" t="s">
        <v>85</v>
      </c>
      <c r="C46">
        <v>1998</v>
      </c>
      <c r="D46" t="s">
        <v>0</v>
      </c>
      <c r="E46" s="42">
        <v>7</v>
      </c>
      <c r="F46" s="42">
        <v>7</v>
      </c>
      <c r="G46" s="42">
        <v>6.8</v>
      </c>
      <c r="H46" s="42">
        <v>7.5</v>
      </c>
      <c r="J46" s="40">
        <f t="shared" si="3"/>
        <v>7</v>
      </c>
      <c r="K46">
        <v>6</v>
      </c>
      <c r="L46" s="40"/>
    </row>
    <row r="47" spans="1:12" ht="15">
      <c r="A47" t="s">
        <v>35</v>
      </c>
      <c r="B47" t="s">
        <v>186</v>
      </c>
      <c r="C47">
        <v>1997</v>
      </c>
      <c r="D47" t="s">
        <v>155</v>
      </c>
      <c r="E47" s="42">
        <v>7</v>
      </c>
      <c r="F47" s="42">
        <v>6.6</v>
      </c>
      <c r="G47" s="42">
        <v>7</v>
      </c>
      <c r="H47" s="42">
        <v>7.7</v>
      </c>
      <c r="J47" s="40">
        <f t="shared" si="3"/>
        <v>7</v>
      </c>
      <c r="K47">
        <v>5</v>
      </c>
      <c r="L47" s="40"/>
    </row>
    <row r="48" spans="1:12" ht="15">
      <c r="A48" t="s">
        <v>36</v>
      </c>
      <c r="B48" t="s">
        <v>204</v>
      </c>
      <c r="C48">
        <v>1998</v>
      </c>
      <c r="D48" t="s">
        <v>201</v>
      </c>
      <c r="E48" s="42">
        <v>7.5</v>
      </c>
      <c r="F48" s="42">
        <v>7.1</v>
      </c>
      <c r="G48" s="42">
        <v>6.4</v>
      </c>
      <c r="H48" s="42">
        <v>7.2</v>
      </c>
      <c r="J48" s="40">
        <f t="shared" si="3"/>
        <v>7.15</v>
      </c>
      <c r="K48">
        <v>4</v>
      </c>
      <c r="L48" s="40"/>
    </row>
    <row r="49" spans="1:12" ht="15">
      <c r="A49" t="s">
        <v>37</v>
      </c>
      <c r="B49" t="s">
        <v>191</v>
      </c>
      <c r="C49">
        <v>1997</v>
      </c>
      <c r="D49" t="s">
        <v>0</v>
      </c>
      <c r="E49" s="42">
        <v>6</v>
      </c>
      <c r="F49" s="42">
        <v>6.8</v>
      </c>
      <c r="G49" s="42">
        <v>6.3</v>
      </c>
      <c r="H49" s="42">
        <v>7.6</v>
      </c>
      <c r="J49" s="40">
        <f t="shared" si="3"/>
        <v>6.55</v>
      </c>
      <c r="K49">
        <f>_xlfn.RANK.EQ(J49,$J$39:$J$52)</f>
        <v>11</v>
      </c>
      <c r="L49" s="40"/>
    </row>
    <row r="50" spans="1:12" ht="15">
      <c r="A50" t="s">
        <v>38</v>
      </c>
      <c r="B50" t="s">
        <v>15</v>
      </c>
      <c r="C50">
        <v>1997</v>
      </c>
      <c r="D50" t="s">
        <v>5</v>
      </c>
      <c r="E50" s="42">
        <v>7.1</v>
      </c>
      <c r="F50" s="42">
        <v>5.9</v>
      </c>
      <c r="G50" s="42">
        <v>6.6</v>
      </c>
      <c r="H50" s="42">
        <v>7.5</v>
      </c>
      <c r="J50" s="40">
        <f t="shared" si="3"/>
        <v>6.85</v>
      </c>
      <c r="K50">
        <f>_xlfn.RANK.EQ(J50,$J$39:$J$52)</f>
        <v>8</v>
      </c>
      <c r="L50" s="40"/>
    </row>
    <row r="51" spans="1:12" ht="15">
      <c r="A51" t="s">
        <v>39</v>
      </c>
      <c r="B51" t="s">
        <v>84</v>
      </c>
      <c r="C51">
        <v>1991</v>
      </c>
      <c r="D51" t="s">
        <v>0</v>
      </c>
      <c r="E51" s="42">
        <v>6.7</v>
      </c>
      <c r="F51" s="42">
        <v>6.5</v>
      </c>
      <c r="G51" s="42">
        <v>6.9</v>
      </c>
      <c r="H51" s="42">
        <v>7.2</v>
      </c>
      <c r="J51" s="40">
        <f t="shared" si="3"/>
        <v>6.8</v>
      </c>
      <c r="K51">
        <f>_xlfn.RANK.EQ(J51,$J$39:$J$52)</f>
        <v>9</v>
      </c>
      <c r="L51" s="40"/>
    </row>
    <row r="52" spans="1:12" ht="15">
      <c r="A52" t="s">
        <v>152</v>
      </c>
      <c r="B52" t="s">
        <v>246</v>
      </c>
      <c r="C52">
        <v>1995</v>
      </c>
      <c r="D52" t="s">
        <v>201</v>
      </c>
      <c r="E52" s="42">
        <v>6.9</v>
      </c>
      <c r="F52" s="42">
        <v>7.6</v>
      </c>
      <c r="G52" s="42">
        <v>7.8</v>
      </c>
      <c r="H52" s="42">
        <v>7.7</v>
      </c>
      <c r="J52" s="40">
        <f t="shared" si="3"/>
        <v>7.65</v>
      </c>
      <c r="K52">
        <f>_xlfn.RANK.EQ(J52,$J$39:$J$52)</f>
        <v>1</v>
      </c>
      <c r="L52" s="40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R80"/>
  <sheetViews>
    <sheetView zoomScalePageLayoutView="0" workbookViewId="0" topLeftCell="A14">
      <selection activeCell="L5" sqref="L5"/>
    </sheetView>
  </sheetViews>
  <sheetFormatPr defaultColWidth="9.140625" defaultRowHeight="15"/>
  <cols>
    <col min="1" max="1" width="3.57421875" style="0" bestFit="1" customWidth="1"/>
    <col min="2" max="2" width="19.421875" style="0" bestFit="1" customWidth="1"/>
    <col min="3" max="3" width="5.00390625" style="0" bestFit="1" customWidth="1"/>
    <col min="4" max="4" width="21.57421875" style="0" bestFit="1" customWidth="1"/>
    <col min="5" max="8" width="4.140625" style="0" bestFit="1" customWidth="1"/>
    <col min="9" max="10" width="3.57421875" style="0" bestFit="1" customWidth="1"/>
    <col min="11" max="12" width="4.57421875" style="0" bestFit="1" customWidth="1"/>
    <col min="13" max="16" width="3.57421875" style="0" bestFit="1" customWidth="1"/>
    <col min="17" max="17" width="5.57421875" style="0" bestFit="1" customWidth="1"/>
    <col min="20" max="20" width="4.28125" style="0" customWidth="1"/>
    <col min="21" max="21" width="6.57421875" style="0" bestFit="1" customWidth="1"/>
    <col min="23" max="23" width="5.421875" style="0" customWidth="1"/>
    <col min="24" max="24" width="21.8515625" style="0" bestFit="1" customWidth="1"/>
    <col min="25" max="28" width="4.140625" style="0" bestFit="1" customWidth="1"/>
    <col min="29" max="30" width="3.57421875" style="0" bestFit="1" customWidth="1"/>
    <col min="31" max="32" width="4.57421875" style="0" bestFit="1" customWidth="1"/>
    <col min="33" max="36" width="3.57421875" style="0" bestFit="1" customWidth="1"/>
    <col min="37" max="37" width="5.57421875" style="0" bestFit="1" customWidth="1"/>
    <col min="40" max="40" width="4.28125" style="0" bestFit="1" customWidth="1"/>
    <col min="41" max="41" width="6.57421875" style="0" bestFit="1" customWidth="1"/>
  </cols>
  <sheetData>
    <row r="2" spans="3:40" ht="15">
      <c r="C2" s="23"/>
      <c r="E2" t="s">
        <v>240</v>
      </c>
      <c r="F2" t="s">
        <v>241</v>
      </c>
      <c r="G2" t="s">
        <v>242</v>
      </c>
      <c r="H2" t="s">
        <v>243</v>
      </c>
      <c r="I2" t="s">
        <v>229</v>
      </c>
      <c r="J2" t="s">
        <v>230</v>
      </c>
      <c r="K2" t="s">
        <v>231</v>
      </c>
      <c r="L2" t="s">
        <v>232</v>
      </c>
      <c r="M2" t="s">
        <v>233</v>
      </c>
      <c r="N2" t="s">
        <v>234</v>
      </c>
      <c r="O2" t="s">
        <v>235</v>
      </c>
      <c r="P2" t="s">
        <v>236</v>
      </c>
      <c r="T2" t="s">
        <v>237</v>
      </c>
      <c r="Y2" t="s">
        <v>240</v>
      </c>
      <c r="Z2" t="s">
        <v>241</v>
      </c>
      <c r="AA2" t="s">
        <v>242</v>
      </c>
      <c r="AB2" t="s">
        <v>243</v>
      </c>
      <c r="AC2" t="s">
        <v>229</v>
      </c>
      <c r="AD2" t="s">
        <v>230</v>
      </c>
      <c r="AE2" t="s">
        <v>231</v>
      </c>
      <c r="AF2" t="s">
        <v>232</v>
      </c>
      <c r="AG2" t="s">
        <v>233</v>
      </c>
      <c r="AH2" t="s">
        <v>234</v>
      </c>
      <c r="AI2" t="s">
        <v>235</v>
      </c>
      <c r="AJ2" t="s">
        <v>236</v>
      </c>
      <c r="AN2" t="s">
        <v>237</v>
      </c>
    </row>
    <row r="3" spans="1:44" ht="15">
      <c r="A3" s="38" t="s">
        <v>22</v>
      </c>
      <c r="B3" s="21" t="s">
        <v>91</v>
      </c>
      <c r="C3" s="35">
        <v>2001</v>
      </c>
      <c r="D3" s="21" t="s">
        <v>92</v>
      </c>
      <c r="E3" s="42">
        <v>0.6</v>
      </c>
      <c r="F3" s="42">
        <v>0.9</v>
      </c>
      <c r="G3" s="42">
        <v>1.2</v>
      </c>
      <c r="H3" s="42">
        <v>1.2</v>
      </c>
      <c r="I3" s="42">
        <v>5.8</v>
      </c>
      <c r="J3" s="42">
        <v>6</v>
      </c>
      <c r="K3" s="42">
        <v>5.8</v>
      </c>
      <c r="L3" s="42">
        <v>5.5</v>
      </c>
      <c r="M3" s="42">
        <v>5.3</v>
      </c>
      <c r="N3" s="42">
        <v>5.1</v>
      </c>
      <c r="O3" s="42">
        <v>5.8</v>
      </c>
      <c r="P3" s="42">
        <v>5</v>
      </c>
      <c r="Q3" s="41">
        <f>((E3+F3)/2+(G3+H3)/2)/2</f>
        <v>0.975</v>
      </c>
      <c r="R3" s="40">
        <f>(SUM(I3:L3)-MAX(I3:L3)-MIN(I3:L3))/2</f>
        <v>5.800000000000001</v>
      </c>
      <c r="S3" s="40">
        <f>(SUM(M3:P3)-MAX(M3:P3)-MIN(M3:P3))/2</f>
        <v>5.199999999999999</v>
      </c>
      <c r="U3" s="41">
        <f>ROUND(Q3+R3+S3-T3,4)</f>
        <v>11.975</v>
      </c>
      <c r="V3">
        <f>RANK(U3,$U$3:$U$29)</f>
        <v>21</v>
      </c>
      <c r="X3" s="21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1">
        <f>((Y3+Z3)/2+(AA3+AB3)/2)/2</f>
        <v>0</v>
      </c>
      <c r="AL3" s="41">
        <f>(SUM(AC3:AF3)-MAX(AC3:AF3)-MIN(AC3:AF3))/2</f>
        <v>0</v>
      </c>
      <c r="AM3" s="41">
        <f>(SUM(AG3:AJ3)-MAX(AG3:AJ3)-MIN(AG3:AJ3))/2</f>
        <v>0</v>
      </c>
      <c r="AN3" s="42"/>
      <c r="AO3" s="41">
        <f>ROUND(AK3+AL3+AM3-AN3,4)</f>
        <v>0</v>
      </c>
      <c r="AP3">
        <f>RANK(AO3,$AO$3:$AO$29)</f>
        <v>15</v>
      </c>
      <c r="AQ3" s="41">
        <f>U3+AO3</f>
        <v>11.975</v>
      </c>
      <c r="AR3">
        <f>_xlfn.RANK.EQ(AQ3,AQ$3:AQ$29)</f>
        <v>21</v>
      </c>
    </row>
    <row r="4" spans="1:44" ht="15">
      <c r="A4" t="s">
        <v>23</v>
      </c>
      <c r="B4" t="s">
        <v>51</v>
      </c>
      <c r="C4">
        <v>2002</v>
      </c>
      <c r="D4" t="s">
        <v>172</v>
      </c>
      <c r="E4" s="42">
        <v>1.4</v>
      </c>
      <c r="F4" s="42">
        <v>1.4</v>
      </c>
      <c r="G4" s="42">
        <v>3.6</v>
      </c>
      <c r="H4" s="42">
        <v>3.2</v>
      </c>
      <c r="I4" s="42">
        <v>6.2</v>
      </c>
      <c r="J4" s="42">
        <v>6.5</v>
      </c>
      <c r="K4" s="42">
        <v>6.2</v>
      </c>
      <c r="L4" s="42">
        <v>5.2</v>
      </c>
      <c r="M4" s="42">
        <v>6</v>
      </c>
      <c r="N4" s="42">
        <v>6.6</v>
      </c>
      <c r="O4" s="42">
        <v>6.5</v>
      </c>
      <c r="P4" s="42">
        <v>6.4</v>
      </c>
      <c r="Q4" s="41">
        <f aca="true" t="shared" si="0" ref="Q4:Q29">((E4+F4)/2+(G4+H4)/2)/2</f>
        <v>2.4000000000000004</v>
      </c>
      <c r="R4" s="40">
        <f aca="true" t="shared" si="1" ref="R4:R29">(SUM(I4:L4)-MAX(I4:L4)-MIN(I4:L4))/2</f>
        <v>6.199999999999999</v>
      </c>
      <c r="S4" s="40">
        <f aca="true" t="shared" si="2" ref="S4:S29">(SUM(M4:P4)-MAX(M4:P4)-MIN(M4:P4))/2</f>
        <v>6.449999999999999</v>
      </c>
      <c r="U4" s="41">
        <f aca="true" t="shared" si="3" ref="U4:U29">ROUND(Q4+R4+S4-T4,4)</f>
        <v>15.05</v>
      </c>
      <c r="V4">
        <f aca="true" t="shared" si="4" ref="V4:V29">RANK(U4,$U$3:$U$29)</f>
        <v>5</v>
      </c>
      <c r="X4" t="s">
        <v>51</v>
      </c>
      <c r="Y4" s="42">
        <v>0.6</v>
      </c>
      <c r="Z4" s="42">
        <v>0.6</v>
      </c>
      <c r="AA4" s="42">
        <v>2.1</v>
      </c>
      <c r="AB4" s="42">
        <v>1.8</v>
      </c>
      <c r="AC4" s="42">
        <v>5.3</v>
      </c>
      <c r="AD4" s="42">
        <v>5.2</v>
      </c>
      <c r="AE4" s="42">
        <v>4.8</v>
      </c>
      <c r="AF4" s="42">
        <v>5.3</v>
      </c>
      <c r="AG4" s="42">
        <v>5.8</v>
      </c>
      <c r="AH4" s="42">
        <v>5.5</v>
      </c>
      <c r="AI4" s="42">
        <v>5.4</v>
      </c>
      <c r="AJ4" s="42">
        <v>5.5</v>
      </c>
      <c r="AK4" s="41">
        <f>((Y4+Z4)/2+(AA4+AB4)/2)/2</f>
        <v>1.2750000000000001</v>
      </c>
      <c r="AL4" s="41">
        <f>(SUM(AC4:AF4)-MAX(AC4:AF4)-MIN(AC4:AF4))/2</f>
        <v>5.25</v>
      </c>
      <c r="AM4" s="41">
        <f>(SUM(AG4:AJ4)-MAX(AG4:AJ4)-MIN(AG4:AJ4))/2</f>
        <v>5.500000000000001</v>
      </c>
      <c r="AN4" s="42"/>
      <c r="AO4" s="41">
        <f>ROUND(AK4+AL4+AM4-AN4,4)</f>
        <v>12.025</v>
      </c>
      <c r="AP4">
        <f>RANK(AO4,$AO$3:$AO$29)</f>
        <v>11</v>
      </c>
      <c r="AQ4" s="41">
        <f>U4+AO4</f>
        <v>27.075000000000003</v>
      </c>
      <c r="AR4">
        <f>_xlfn.RANK.EQ(AQ4,AQ$3:AQ$29)</f>
        <v>10</v>
      </c>
    </row>
    <row r="5" spans="1:44" ht="15">
      <c r="A5" t="s">
        <v>25</v>
      </c>
      <c r="B5" t="s">
        <v>181</v>
      </c>
      <c r="C5">
        <v>2001</v>
      </c>
      <c r="D5" t="s">
        <v>155</v>
      </c>
      <c r="E5" s="42">
        <v>1.3</v>
      </c>
      <c r="F5" s="42">
        <v>1.3</v>
      </c>
      <c r="G5" s="42">
        <v>3.5</v>
      </c>
      <c r="H5" s="42">
        <v>4</v>
      </c>
      <c r="I5" s="42">
        <v>6.4</v>
      </c>
      <c r="J5" s="42">
        <v>6.4</v>
      </c>
      <c r="K5" s="40">
        <v>5.15</v>
      </c>
      <c r="L5" s="42">
        <v>6.7</v>
      </c>
      <c r="M5" s="42">
        <v>6.7</v>
      </c>
      <c r="N5" s="42">
        <v>6.8</v>
      </c>
      <c r="O5" s="42">
        <v>6.7</v>
      </c>
      <c r="P5" s="42">
        <v>7.4</v>
      </c>
      <c r="Q5" s="41">
        <f t="shared" si="0"/>
        <v>2.525</v>
      </c>
      <c r="R5" s="40">
        <f t="shared" si="1"/>
        <v>6.400000000000001</v>
      </c>
      <c r="S5" s="40">
        <f t="shared" si="2"/>
        <v>6.750000000000002</v>
      </c>
      <c r="U5" s="41">
        <f t="shared" si="3"/>
        <v>15.675</v>
      </c>
      <c r="V5">
        <f t="shared" si="4"/>
        <v>1</v>
      </c>
      <c r="X5" t="s">
        <v>181</v>
      </c>
      <c r="Y5" s="42">
        <v>2</v>
      </c>
      <c r="Z5" s="42">
        <v>1.7</v>
      </c>
      <c r="AA5" s="42">
        <v>3.4</v>
      </c>
      <c r="AB5" s="42">
        <v>3.5</v>
      </c>
      <c r="AC5" s="42">
        <v>5.6</v>
      </c>
      <c r="AD5" s="42">
        <v>6.1</v>
      </c>
      <c r="AE5" s="42">
        <v>5.6</v>
      </c>
      <c r="AF5" s="42">
        <v>6.2</v>
      </c>
      <c r="AG5" s="42">
        <v>6.7</v>
      </c>
      <c r="AH5" s="42">
        <v>6.5</v>
      </c>
      <c r="AI5" s="42">
        <v>6.8</v>
      </c>
      <c r="AJ5" s="42">
        <v>6.5</v>
      </c>
      <c r="AK5" s="41">
        <f aca="true" t="shared" si="5" ref="AK5:AK29">((Y5+Z5)/2+(AA5+AB5)/2)/2</f>
        <v>2.6500000000000004</v>
      </c>
      <c r="AL5" s="41">
        <f aca="true" t="shared" si="6" ref="AL5:AL29">(SUM(AC5:AF5)-MAX(AC5:AF5)-MIN(AC5:AF5))/2</f>
        <v>5.849999999999999</v>
      </c>
      <c r="AM5" s="41">
        <f aca="true" t="shared" si="7" ref="AM5:AM29">(SUM(AG5:AJ5)-MAX(AG5:AJ5)-MIN(AG5:AJ5))/2</f>
        <v>6.6</v>
      </c>
      <c r="AN5" s="42"/>
      <c r="AO5" s="41">
        <f aca="true" t="shared" si="8" ref="AO5:AO29">ROUND(AK5+AL5+AM5-AN5,4)</f>
        <v>15.1</v>
      </c>
      <c r="AP5">
        <f aca="true" t="shared" si="9" ref="AP5:AP29">RANK(AO5,$AO$3:$AO$29)</f>
        <v>2</v>
      </c>
      <c r="AQ5" s="41">
        <f aca="true" t="shared" si="10" ref="AQ5:AQ29">U5+AO5</f>
        <v>30.775</v>
      </c>
      <c r="AR5">
        <f aca="true" t="shared" si="11" ref="AR5:AR29">_xlfn.RANK.EQ(AQ5,AQ$3:AQ$29)</f>
        <v>2</v>
      </c>
    </row>
    <row r="6" spans="1:44" ht="15">
      <c r="A6" t="s">
        <v>26</v>
      </c>
      <c r="B6" t="s">
        <v>79</v>
      </c>
      <c r="C6">
        <v>2001</v>
      </c>
      <c r="D6" t="s">
        <v>0</v>
      </c>
      <c r="E6" s="42">
        <v>1.2</v>
      </c>
      <c r="F6" s="42">
        <v>1.2</v>
      </c>
      <c r="G6" s="42">
        <v>2.3</v>
      </c>
      <c r="H6" s="42">
        <v>3</v>
      </c>
      <c r="I6" s="42">
        <v>6.1</v>
      </c>
      <c r="J6" s="42">
        <v>6.2</v>
      </c>
      <c r="K6" s="42">
        <v>6.5</v>
      </c>
      <c r="L6" s="40">
        <v>4.75</v>
      </c>
      <c r="M6" s="42">
        <v>6</v>
      </c>
      <c r="N6" s="42">
        <v>5.7</v>
      </c>
      <c r="O6" s="42">
        <v>6.2</v>
      </c>
      <c r="P6" s="42">
        <v>5.7</v>
      </c>
      <c r="Q6" s="41">
        <f t="shared" si="0"/>
        <v>1.9249999999999998</v>
      </c>
      <c r="R6" s="40">
        <f t="shared" si="1"/>
        <v>6.15</v>
      </c>
      <c r="S6" s="40">
        <f t="shared" si="2"/>
        <v>5.85</v>
      </c>
      <c r="U6" s="41">
        <f t="shared" si="3"/>
        <v>13.925</v>
      </c>
      <c r="V6">
        <f t="shared" si="4"/>
        <v>10</v>
      </c>
      <c r="X6" t="s">
        <v>79</v>
      </c>
      <c r="Y6" s="42">
        <v>0.7</v>
      </c>
      <c r="Z6" s="42">
        <v>0.5</v>
      </c>
      <c r="AA6" s="42">
        <v>4.2</v>
      </c>
      <c r="AB6" s="42">
        <v>3.8</v>
      </c>
      <c r="AC6" s="42">
        <v>4</v>
      </c>
      <c r="AD6" s="42">
        <v>2.9</v>
      </c>
      <c r="AE6" s="42">
        <v>3</v>
      </c>
      <c r="AF6" s="42">
        <v>3.5</v>
      </c>
      <c r="AG6" s="42">
        <v>4.3</v>
      </c>
      <c r="AH6" s="42">
        <v>4.5</v>
      </c>
      <c r="AI6" s="42">
        <v>4.5</v>
      </c>
      <c r="AJ6" s="42">
        <v>4.8</v>
      </c>
      <c r="AK6" s="41">
        <f t="shared" si="5"/>
        <v>2.3</v>
      </c>
      <c r="AL6" s="41">
        <f t="shared" si="6"/>
        <v>3.25</v>
      </c>
      <c r="AM6" s="41">
        <f t="shared" si="7"/>
        <v>4.5</v>
      </c>
      <c r="AN6" s="42"/>
      <c r="AO6" s="41">
        <f t="shared" si="8"/>
        <v>10.05</v>
      </c>
      <c r="AP6">
        <f t="shared" si="9"/>
        <v>14</v>
      </c>
      <c r="AQ6" s="41">
        <f t="shared" si="10"/>
        <v>23.975</v>
      </c>
      <c r="AR6">
        <f t="shared" si="11"/>
        <v>14</v>
      </c>
    </row>
    <row r="7" spans="1:44" ht="15">
      <c r="A7" t="s">
        <v>27</v>
      </c>
      <c r="B7" t="s">
        <v>63</v>
      </c>
      <c r="C7">
        <v>2002</v>
      </c>
      <c r="D7" t="s">
        <v>62</v>
      </c>
      <c r="E7" s="42">
        <v>1.5</v>
      </c>
      <c r="F7" s="42">
        <v>1.5</v>
      </c>
      <c r="G7" s="42">
        <v>2.2</v>
      </c>
      <c r="H7" s="42">
        <v>1.9</v>
      </c>
      <c r="I7" s="42">
        <v>5.4</v>
      </c>
      <c r="J7" s="42">
        <v>5.9</v>
      </c>
      <c r="K7" s="42">
        <v>5.5</v>
      </c>
      <c r="L7" s="42">
        <v>4.5</v>
      </c>
      <c r="M7" s="42">
        <v>5.2</v>
      </c>
      <c r="N7" s="42">
        <v>5.4</v>
      </c>
      <c r="O7" s="42">
        <v>5.4</v>
      </c>
      <c r="P7" s="42">
        <v>5.9</v>
      </c>
      <c r="Q7" s="41">
        <f t="shared" si="0"/>
        <v>1.775</v>
      </c>
      <c r="R7" s="40">
        <f t="shared" si="1"/>
        <v>5.45</v>
      </c>
      <c r="S7" s="40">
        <f t="shared" si="2"/>
        <v>5.399999999999999</v>
      </c>
      <c r="U7" s="41">
        <f t="shared" si="3"/>
        <v>12.625</v>
      </c>
      <c r="V7">
        <f t="shared" si="4"/>
        <v>16</v>
      </c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1">
        <f t="shared" si="5"/>
        <v>0</v>
      </c>
      <c r="AL7" s="41">
        <f t="shared" si="6"/>
        <v>0</v>
      </c>
      <c r="AM7" s="41">
        <f t="shared" si="7"/>
        <v>0</v>
      </c>
      <c r="AN7" s="42"/>
      <c r="AO7" s="41">
        <f t="shared" si="8"/>
        <v>0</v>
      </c>
      <c r="AP7">
        <f t="shared" si="9"/>
        <v>15</v>
      </c>
      <c r="AQ7" s="41">
        <f t="shared" si="10"/>
        <v>12.625</v>
      </c>
      <c r="AR7">
        <f t="shared" si="11"/>
        <v>16</v>
      </c>
    </row>
    <row r="8" spans="1:44" ht="15">
      <c r="A8" t="s">
        <v>28</v>
      </c>
      <c r="B8" t="s">
        <v>4</v>
      </c>
      <c r="C8">
        <v>2001</v>
      </c>
      <c r="D8" t="s">
        <v>5</v>
      </c>
      <c r="E8" s="42">
        <v>1.6</v>
      </c>
      <c r="F8" s="42">
        <v>1.8</v>
      </c>
      <c r="G8" s="42">
        <v>2.7</v>
      </c>
      <c r="H8" s="42">
        <v>3</v>
      </c>
      <c r="I8" s="42">
        <v>6.5</v>
      </c>
      <c r="J8" s="42">
        <v>6.1</v>
      </c>
      <c r="K8" s="42">
        <v>6.7</v>
      </c>
      <c r="L8" s="42">
        <v>5.6</v>
      </c>
      <c r="M8" s="42">
        <v>7</v>
      </c>
      <c r="N8" s="42">
        <v>6.5</v>
      </c>
      <c r="O8" s="42">
        <v>6.7</v>
      </c>
      <c r="P8" s="42">
        <v>6.8</v>
      </c>
      <c r="Q8" s="41">
        <f t="shared" si="0"/>
        <v>2.2750000000000004</v>
      </c>
      <c r="R8" s="40">
        <f t="shared" si="1"/>
        <v>6.3</v>
      </c>
      <c r="S8" s="40">
        <f t="shared" si="2"/>
        <v>6.75</v>
      </c>
      <c r="U8" s="41">
        <f t="shared" si="3"/>
        <v>15.325</v>
      </c>
      <c r="V8">
        <f t="shared" si="4"/>
        <v>3</v>
      </c>
      <c r="X8" t="s">
        <v>4</v>
      </c>
      <c r="Y8" s="42">
        <v>1.6</v>
      </c>
      <c r="Z8" s="42">
        <v>1.6</v>
      </c>
      <c r="AA8" s="42">
        <v>3.5</v>
      </c>
      <c r="AB8" s="42">
        <v>3.5</v>
      </c>
      <c r="AC8" s="42">
        <v>5.1</v>
      </c>
      <c r="AD8" s="42">
        <v>5.9</v>
      </c>
      <c r="AE8" s="42">
        <v>4.7</v>
      </c>
      <c r="AF8" s="42">
        <v>5.1</v>
      </c>
      <c r="AG8" s="42">
        <v>5.9</v>
      </c>
      <c r="AH8" s="42">
        <v>5.3</v>
      </c>
      <c r="AI8" s="42">
        <v>5.5</v>
      </c>
      <c r="AJ8" s="42">
        <v>6</v>
      </c>
      <c r="AK8" s="41">
        <f t="shared" si="5"/>
        <v>2.55</v>
      </c>
      <c r="AL8" s="41">
        <f t="shared" si="6"/>
        <v>5.099999999999998</v>
      </c>
      <c r="AM8" s="41">
        <f t="shared" si="7"/>
        <v>5.699999999999999</v>
      </c>
      <c r="AN8" s="42"/>
      <c r="AO8" s="41">
        <f t="shared" si="8"/>
        <v>13.35</v>
      </c>
      <c r="AP8">
        <f t="shared" si="9"/>
        <v>9</v>
      </c>
      <c r="AQ8" s="41">
        <f t="shared" si="10"/>
        <v>28.674999999999997</v>
      </c>
      <c r="AR8">
        <f t="shared" si="11"/>
        <v>4</v>
      </c>
    </row>
    <row r="9" spans="1:44" ht="15">
      <c r="A9" t="s">
        <v>29</v>
      </c>
      <c r="B9" t="s">
        <v>136</v>
      </c>
      <c r="C9">
        <v>2001</v>
      </c>
      <c r="D9" t="s">
        <v>137</v>
      </c>
      <c r="E9" s="42">
        <v>0.8</v>
      </c>
      <c r="F9" s="42">
        <v>0.8</v>
      </c>
      <c r="G9" s="42">
        <v>1.9</v>
      </c>
      <c r="H9" s="42">
        <v>2.1</v>
      </c>
      <c r="I9" s="42">
        <v>5.7</v>
      </c>
      <c r="J9" s="42">
        <v>5.9</v>
      </c>
      <c r="K9" s="42">
        <v>5.7</v>
      </c>
      <c r="L9" s="42">
        <v>5.2</v>
      </c>
      <c r="M9" s="42">
        <v>5.4</v>
      </c>
      <c r="N9" s="42">
        <v>5.7</v>
      </c>
      <c r="O9" s="42">
        <v>6.9</v>
      </c>
      <c r="P9" s="42">
        <v>5.9</v>
      </c>
      <c r="Q9" s="41">
        <f t="shared" si="0"/>
        <v>1.4</v>
      </c>
      <c r="R9" s="40">
        <f t="shared" si="1"/>
        <v>5.700000000000001</v>
      </c>
      <c r="S9" s="40">
        <f t="shared" si="2"/>
        <v>5.8</v>
      </c>
      <c r="U9" s="41">
        <f t="shared" si="3"/>
        <v>12.9</v>
      </c>
      <c r="V9">
        <f t="shared" si="4"/>
        <v>14</v>
      </c>
      <c r="X9" t="s">
        <v>136</v>
      </c>
      <c r="Y9" s="42">
        <v>1.3</v>
      </c>
      <c r="Z9" s="42">
        <v>1.3</v>
      </c>
      <c r="AA9" s="42">
        <v>2.3</v>
      </c>
      <c r="AB9" s="42">
        <v>2.7</v>
      </c>
      <c r="AC9" s="42">
        <v>5</v>
      </c>
      <c r="AD9" s="42">
        <v>4.3</v>
      </c>
      <c r="AE9" s="42">
        <v>5.6</v>
      </c>
      <c r="AF9" s="42">
        <v>4.8</v>
      </c>
      <c r="AG9" s="42">
        <v>5.5</v>
      </c>
      <c r="AH9" s="42">
        <v>5.9</v>
      </c>
      <c r="AI9" s="42">
        <v>4.9</v>
      </c>
      <c r="AJ9" s="42">
        <v>5.1</v>
      </c>
      <c r="AK9" s="41">
        <f t="shared" si="5"/>
        <v>1.9</v>
      </c>
      <c r="AL9" s="41">
        <f t="shared" si="6"/>
        <v>4.9</v>
      </c>
      <c r="AM9" s="41">
        <f t="shared" si="7"/>
        <v>5.299999999999999</v>
      </c>
      <c r="AN9" s="42"/>
      <c r="AO9" s="41">
        <f t="shared" si="8"/>
        <v>12.1</v>
      </c>
      <c r="AP9">
        <f t="shared" si="9"/>
        <v>10</v>
      </c>
      <c r="AQ9" s="41">
        <f t="shared" si="10"/>
        <v>25</v>
      </c>
      <c r="AR9">
        <v>13</v>
      </c>
    </row>
    <row r="10" spans="1:44" ht="15">
      <c r="A10" t="s">
        <v>30</v>
      </c>
      <c r="B10" t="s">
        <v>180</v>
      </c>
      <c r="C10">
        <v>2002</v>
      </c>
      <c r="D10" t="s">
        <v>155</v>
      </c>
      <c r="E10" s="42">
        <v>1.4</v>
      </c>
      <c r="F10" s="42">
        <v>1.4</v>
      </c>
      <c r="G10" s="42">
        <v>2.1</v>
      </c>
      <c r="H10" s="42">
        <v>2.7</v>
      </c>
      <c r="I10" s="42">
        <v>6.6</v>
      </c>
      <c r="J10" s="42">
        <v>6.1</v>
      </c>
      <c r="K10" s="42">
        <v>6.3</v>
      </c>
      <c r="L10" s="40">
        <v>5.15</v>
      </c>
      <c r="M10" s="42">
        <v>6.4</v>
      </c>
      <c r="N10" s="42">
        <v>5.9</v>
      </c>
      <c r="O10" s="42">
        <v>6.4</v>
      </c>
      <c r="P10" s="42">
        <v>6.4</v>
      </c>
      <c r="Q10" s="41">
        <f t="shared" si="0"/>
        <v>1.9000000000000001</v>
      </c>
      <c r="R10" s="40">
        <f t="shared" si="1"/>
        <v>6.199999999999998</v>
      </c>
      <c r="S10" s="40">
        <f t="shared" si="2"/>
        <v>6.400000000000001</v>
      </c>
      <c r="U10" s="41">
        <f t="shared" si="3"/>
        <v>14.5</v>
      </c>
      <c r="V10">
        <f t="shared" si="4"/>
        <v>7</v>
      </c>
      <c r="X10" t="s">
        <v>180</v>
      </c>
      <c r="Y10" s="42">
        <v>2.7</v>
      </c>
      <c r="Z10" s="42">
        <v>2.7</v>
      </c>
      <c r="AA10" s="42">
        <v>3.7</v>
      </c>
      <c r="AB10" s="42">
        <v>3.4</v>
      </c>
      <c r="AC10" s="42">
        <v>5.3</v>
      </c>
      <c r="AD10" s="42">
        <v>6.2</v>
      </c>
      <c r="AE10" s="42">
        <v>5</v>
      </c>
      <c r="AF10" s="42">
        <v>4.7</v>
      </c>
      <c r="AG10" s="42">
        <v>6</v>
      </c>
      <c r="AH10" s="42">
        <v>6</v>
      </c>
      <c r="AI10" s="42">
        <v>6</v>
      </c>
      <c r="AJ10" s="42">
        <v>6</v>
      </c>
      <c r="AK10" s="41">
        <f t="shared" si="5"/>
        <v>3.125</v>
      </c>
      <c r="AL10" s="41">
        <f t="shared" si="6"/>
        <v>5.15</v>
      </c>
      <c r="AM10" s="41">
        <f t="shared" si="7"/>
        <v>6</v>
      </c>
      <c r="AN10" s="42">
        <v>0.4</v>
      </c>
      <c r="AO10" s="41">
        <f t="shared" si="8"/>
        <v>13.875</v>
      </c>
      <c r="AP10">
        <f t="shared" si="9"/>
        <v>7</v>
      </c>
      <c r="AQ10" s="41">
        <f t="shared" si="10"/>
        <v>28.375</v>
      </c>
      <c r="AR10">
        <f t="shared" si="11"/>
        <v>6</v>
      </c>
    </row>
    <row r="11" spans="1:44" ht="15">
      <c r="A11" t="s">
        <v>31</v>
      </c>
      <c r="B11" t="s">
        <v>75</v>
      </c>
      <c r="C11">
        <v>2001</v>
      </c>
      <c r="D11" t="s">
        <v>76</v>
      </c>
      <c r="E11" s="42">
        <v>1.9</v>
      </c>
      <c r="F11" s="42">
        <v>1.9</v>
      </c>
      <c r="G11" s="42">
        <v>2.6</v>
      </c>
      <c r="H11" s="42">
        <v>2.3</v>
      </c>
      <c r="I11" s="42">
        <v>6.4</v>
      </c>
      <c r="J11" s="42">
        <v>6.2</v>
      </c>
      <c r="K11" s="42">
        <v>6.4</v>
      </c>
      <c r="L11" s="40">
        <v>5.35</v>
      </c>
      <c r="M11" s="42">
        <v>6</v>
      </c>
      <c r="N11" s="42">
        <v>6.4</v>
      </c>
      <c r="O11" s="42">
        <v>6.8</v>
      </c>
      <c r="P11" s="42">
        <v>8</v>
      </c>
      <c r="Q11" s="41">
        <f t="shared" si="0"/>
        <v>2.175</v>
      </c>
      <c r="R11" s="40">
        <f t="shared" si="1"/>
        <v>6.300000000000002</v>
      </c>
      <c r="S11" s="40">
        <f t="shared" si="2"/>
        <v>6.6</v>
      </c>
      <c r="U11" s="41">
        <f t="shared" si="3"/>
        <v>15.075</v>
      </c>
      <c r="V11">
        <f t="shared" si="4"/>
        <v>4</v>
      </c>
      <c r="X11" t="s">
        <v>75</v>
      </c>
      <c r="Y11" s="42">
        <v>0.8</v>
      </c>
      <c r="Z11" s="42">
        <v>0.8</v>
      </c>
      <c r="AA11" s="42">
        <v>1.9</v>
      </c>
      <c r="AB11" s="42">
        <v>1.8</v>
      </c>
      <c r="AC11" s="42">
        <v>5.1</v>
      </c>
      <c r="AD11" s="42">
        <v>5.4</v>
      </c>
      <c r="AE11" s="42">
        <v>4</v>
      </c>
      <c r="AF11" s="42">
        <v>4.9</v>
      </c>
      <c r="AG11" s="42">
        <v>5.4</v>
      </c>
      <c r="AH11" s="42">
        <v>4.8</v>
      </c>
      <c r="AI11" s="42">
        <v>5.8</v>
      </c>
      <c r="AJ11" s="42">
        <v>5</v>
      </c>
      <c r="AK11" s="41">
        <f t="shared" si="5"/>
        <v>1.3250000000000002</v>
      </c>
      <c r="AL11" s="41">
        <f t="shared" si="6"/>
        <v>4.999999999999999</v>
      </c>
      <c r="AM11" s="41">
        <f t="shared" si="7"/>
        <v>5.199999999999999</v>
      </c>
      <c r="AN11" s="42">
        <v>0.4</v>
      </c>
      <c r="AO11" s="41">
        <f t="shared" si="8"/>
        <v>11.125</v>
      </c>
      <c r="AP11">
        <f t="shared" si="9"/>
        <v>13</v>
      </c>
      <c r="AQ11" s="41">
        <f t="shared" si="10"/>
        <v>26.2</v>
      </c>
      <c r="AR11">
        <f t="shared" si="11"/>
        <v>11</v>
      </c>
    </row>
    <row r="12" spans="1:44" ht="15">
      <c r="A12" t="s">
        <v>32</v>
      </c>
      <c r="B12" t="s">
        <v>78</v>
      </c>
      <c r="C12">
        <v>2002</v>
      </c>
      <c r="D12" t="s">
        <v>0</v>
      </c>
      <c r="E12" s="42">
        <v>1.1</v>
      </c>
      <c r="F12" s="42">
        <v>0.9</v>
      </c>
      <c r="G12" s="42">
        <v>3.4</v>
      </c>
      <c r="H12" s="42">
        <v>4</v>
      </c>
      <c r="I12" s="42">
        <v>6</v>
      </c>
      <c r="J12" s="42">
        <v>6.5</v>
      </c>
      <c r="K12" s="42">
        <v>6.8</v>
      </c>
      <c r="L12" s="42">
        <v>5.45</v>
      </c>
      <c r="M12" s="42">
        <v>6.7</v>
      </c>
      <c r="N12" s="42">
        <v>6.9</v>
      </c>
      <c r="O12" s="42">
        <v>7.2</v>
      </c>
      <c r="P12" s="42">
        <v>6.2</v>
      </c>
      <c r="Q12" s="41">
        <f t="shared" si="0"/>
        <v>2.35</v>
      </c>
      <c r="R12" s="40">
        <f t="shared" si="1"/>
        <v>6.25</v>
      </c>
      <c r="S12" s="40">
        <f t="shared" si="2"/>
        <v>6.800000000000001</v>
      </c>
      <c r="U12" s="41">
        <f t="shared" si="3"/>
        <v>15.4</v>
      </c>
      <c r="V12">
        <f t="shared" si="4"/>
        <v>2</v>
      </c>
      <c r="X12" t="s">
        <v>78</v>
      </c>
      <c r="Y12" s="42">
        <v>1.5</v>
      </c>
      <c r="Z12" s="42">
        <v>1.4</v>
      </c>
      <c r="AA12" s="42">
        <v>4.8</v>
      </c>
      <c r="AB12" s="42">
        <v>4.5</v>
      </c>
      <c r="AC12" s="42">
        <v>5.4</v>
      </c>
      <c r="AD12" s="42">
        <v>6.1</v>
      </c>
      <c r="AE12" s="42">
        <v>6</v>
      </c>
      <c r="AF12" s="42">
        <v>6.8</v>
      </c>
      <c r="AG12" s="42">
        <v>6.7</v>
      </c>
      <c r="AH12" s="42">
        <v>7.3</v>
      </c>
      <c r="AI12" s="42">
        <v>7</v>
      </c>
      <c r="AJ12" s="42">
        <v>6.4</v>
      </c>
      <c r="AK12" s="41">
        <f t="shared" si="5"/>
        <v>3.0500000000000003</v>
      </c>
      <c r="AL12" s="41">
        <f t="shared" si="6"/>
        <v>6.05</v>
      </c>
      <c r="AM12" s="41">
        <f t="shared" si="7"/>
        <v>6.849999999999999</v>
      </c>
      <c r="AN12" s="42"/>
      <c r="AO12" s="41">
        <f t="shared" si="8"/>
        <v>15.95</v>
      </c>
      <c r="AP12">
        <f t="shared" si="9"/>
        <v>1</v>
      </c>
      <c r="AQ12" s="41">
        <f t="shared" si="10"/>
        <v>31.35</v>
      </c>
      <c r="AR12">
        <f t="shared" si="11"/>
        <v>1</v>
      </c>
    </row>
    <row r="13" spans="1:44" ht="15">
      <c r="A13" t="s">
        <v>33</v>
      </c>
      <c r="B13" t="s">
        <v>65</v>
      </c>
      <c r="C13">
        <v>2001</v>
      </c>
      <c r="D13" t="s">
        <v>62</v>
      </c>
      <c r="E13" s="42">
        <v>1.8</v>
      </c>
      <c r="F13" s="42">
        <v>1.6</v>
      </c>
      <c r="G13" s="42">
        <v>2.9</v>
      </c>
      <c r="H13" s="42">
        <v>2.1</v>
      </c>
      <c r="I13" s="42">
        <v>5.9</v>
      </c>
      <c r="J13" s="42">
        <v>6.2</v>
      </c>
      <c r="K13" s="42">
        <v>5.8</v>
      </c>
      <c r="L13" s="42">
        <v>5.4</v>
      </c>
      <c r="M13" s="42">
        <v>6.6</v>
      </c>
      <c r="N13" s="42">
        <v>6.6</v>
      </c>
      <c r="O13" s="42">
        <v>5.9</v>
      </c>
      <c r="P13" s="42">
        <v>6</v>
      </c>
      <c r="Q13" s="41">
        <f t="shared" si="0"/>
        <v>2.1</v>
      </c>
      <c r="R13" s="40">
        <f t="shared" si="1"/>
        <v>5.850000000000002</v>
      </c>
      <c r="S13" s="40">
        <f t="shared" si="2"/>
        <v>6.3</v>
      </c>
      <c r="U13" s="41">
        <f t="shared" si="3"/>
        <v>14.25</v>
      </c>
      <c r="V13">
        <f t="shared" si="4"/>
        <v>8</v>
      </c>
      <c r="X13" t="s">
        <v>65</v>
      </c>
      <c r="Y13" s="42">
        <v>2</v>
      </c>
      <c r="Z13" s="42">
        <v>1.7</v>
      </c>
      <c r="AA13" s="42">
        <v>3.9</v>
      </c>
      <c r="AB13" s="42">
        <v>3.6</v>
      </c>
      <c r="AC13" s="42">
        <v>5.3</v>
      </c>
      <c r="AD13" s="42">
        <v>5.9</v>
      </c>
      <c r="AE13" s="42">
        <v>4.5</v>
      </c>
      <c r="AF13" s="42">
        <v>5</v>
      </c>
      <c r="AG13" s="42">
        <v>5.8</v>
      </c>
      <c r="AH13" s="42">
        <v>6.2</v>
      </c>
      <c r="AI13" s="42">
        <v>5.8</v>
      </c>
      <c r="AJ13" s="42">
        <v>5.9</v>
      </c>
      <c r="AK13" s="41">
        <f t="shared" si="5"/>
        <v>2.8</v>
      </c>
      <c r="AL13" s="41">
        <f t="shared" si="6"/>
        <v>5.1499999999999995</v>
      </c>
      <c r="AM13" s="41">
        <f t="shared" si="7"/>
        <v>5.850000000000001</v>
      </c>
      <c r="AN13" s="42"/>
      <c r="AO13" s="41">
        <f t="shared" si="8"/>
        <v>13.8</v>
      </c>
      <c r="AP13">
        <f t="shared" si="9"/>
        <v>8</v>
      </c>
      <c r="AQ13" s="41">
        <f t="shared" si="10"/>
        <v>28.05</v>
      </c>
      <c r="AR13">
        <f t="shared" si="11"/>
        <v>8</v>
      </c>
    </row>
    <row r="14" spans="1:44" ht="15">
      <c r="A14" t="s">
        <v>34</v>
      </c>
      <c r="B14" t="s">
        <v>124</v>
      </c>
      <c r="C14">
        <v>2001</v>
      </c>
      <c r="D14" t="s">
        <v>122</v>
      </c>
      <c r="E14" s="42">
        <v>0.9</v>
      </c>
      <c r="F14" s="42">
        <v>0.9</v>
      </c>
      <c r="G14" s="42">
        <v>2.1</v>
      </c>
      <c r="H14" s="42">
        <v>1.7</v>
      </c>
      <c r="I14" s="42">
        <v>5</v>
      </c>
      <c r="J14" s="42">
        <v>6.1</v>
      </c>
      <c r="K14" s="42">
        <v>5.3</v>
      </c>
      <c r="L14" s="42">
        <v>5.2</v>
      </c>
      <c r="M14" s="42">
        <v>5.8</v>
      </c>
      <c r="N14" s="42">
        <v>5.7</v>
      </c>
      <c r="O14" s="42">
        <v>5.3</v>
      </c>
      <c r="P14" s="42">
        <v>5</v>
      </c>
      <c r="Q14" s="41">
        <f t="shared" si="0"/>
        <v>1.4</v>
      </c>
      <c r="R14" s="40">
        <f t="shared" si="1"/>
        <v>5.249999999999999</v>
      </c>
      <c r="S14" s="40">
        <f t="shared" si="2"/>
        <v>5.5</v>
      </c>
      <c r="U14" s="41">
        <f t="shared" si="3"/>
        <v>12.15</v>
      </c>
      <c r="V14">
        <f t="shared" si="4"/>
        <v>20</v>
      </c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1">
        <f t="shared" si="5"/>
        <v>0</v>
      </c>
      <c r="AL14" s="41">
        <f t="shared" si="6"/>
        <v>0</v>
      </c>
      <c r="AM14" s="41">
        <f t="shared" si="7"/>
        <v>0</v>
      </c>
      <c r="AN14" s="42"/>
      <c r="AO14" s="41">
        <f t="shared" si="8"/>
        <v>0</v>
      </c>
      <c r="AP14">
        <f t="shared" si="9"/>
        <v>15</v>
      </c>
      <c r="AQ14" s="41">
        <f t="shared" si="10"/>
        <v>12.15</v>
      </c>
      <c r="AR14">
        <f t="shared" si="11"/>
        <v>20</v>
      </c>
    </row>
    <row r="15" spans="1:44" ht="15">
      <c r="A15" t="s">
        <v>35</v>
      </c>
      <c r="B15" t="s">
        <v>97</v>
      </c>
      <c r="C15">
        <v>2002</v>
      </c>
      <c r="D15" t="s">
        <v>98</v>
      </c>
      <c r="E15" s="42">
        <v>0.1</v>
      </c>
      <c r="F15" s="42">
        <v>0.1</v>
      </c>
      <c r="G15" s="42">
        <v>1.4</v>
      </c>
      <c r="H15" s="42">
        <v>1.2</v>
      </c>
      <c r="I15" s="42">
        <v>4</v>
      </c>
      <c r="J15" s="42">
        <v>5.8</v>
      </c>
      <c r="K15" s="42">
        <v>4.9</v>
      </c>
      <c r="L15" s="40">
        <v>5.05</v>
      </c>
      <c r="M15" s="42">
        <v>4.1</v>
      </c>
      <c r="N15" s="42">
        <v>4.2</v>
      </c>
      <c r="O15" s="42">
        <v>4.4</v>
      </c>
      <c r="P15" s="42">
        <v>5.2</v>
      </c>
      <c r="Q15" s="41">
        <f t="shared" si="0"/>
        <v>0.7</v>
      </c>
      <c r="R15" s="40">
        <f t="shared" si="1"/>
        <v>4.975</v>
      </c>
      <c r="S15" s="40">
        <f t="shared" si="2"/>
        <v>4.300000000000002</v>
      </c>
      <c r="U15" s="41">
        <f t="shared" si="3"/>
        <v>9.975</v>
      </c>
      <c r="V15">
        <f t="shared" si="4"/>
        <v>27</v>
      </c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1">
        <f t="shared" si="5"/>
        <v>0</v>
      </c>
      <c r="AL15" s="41">
        <f t="shared" si="6"/>
        <v>0</v>
      </c>
      <c r="AM15" s="41">
        <f t="shared" si="7"/>
        <v>0</v>
      </c>
      <c r="AN15" s="42"/>
      <c r="AO15" s="41">
        <f t="shared" si="8"/>
        <v>0</v>
      </c>
      <c r="AP15">
        <f t="shared" si="9"/>
        <v>15</v>
      </c>
      <c r="AQ15" s="41">
        <f t="shared" si="10"/>
        <v>9.975</v>
      </c>
      <c r="AR15">
        <f t="shared" si="11"/>
        <v>27</v>
      </c>
    </row>
    <row r="16" spans="1:44" ht="15">
      <c r="A16" t="s">
        <v>36</v>
      </c>
      <c r="B16" t="s">
        <v>10</v>
      </c>
      <c r="C16">
        <v>2001</v>
      </c>
      <c r="D16" t="s">
        <v>217</v>
      </c>
      <c r="E16" s="42">
        <v>0.8</v>
      </c>
      <c r="F16" s="42">
        <v>0.8</v>
      </c>
      <c r="G16" s="42">
        <v>2.3</v>
      </c>
      <c r="H16" s="42">
        <v>1.8</v>
      </c>
      <c r="I16" s="42">
        <v>5.6</v>
      </c>
      <c r="J16" s="42">
        <v>6</v>
      </c>
      <c r="K16" s="42">
        <v>6</v>
      </c>
      <c r="L16" s="40">
        <v>5.55</v>
      </c>
      <c r="M16" s="42">
        <v>6.2</v>
      </c>
      <c r="N16" s="42">
        <v>4.8</v>
      </c>
      <c r="O16" s="42">
        <v>5.3</v>
      </c>
      <c r="P16" s="42">
        <v>4.9</v>
      </c>
      <c r="Q16" s="41">
        <f t="shared" si="0"/>
        <v>1.4249999999999998</v>
      </c>
      <c r="R16" s="40">
        <f t="shared" si="1"/>
        <v>5.800000000000001</v>
      </c>
      <c r="S16" s="40">
        <f t="shared" si="2"/>
        <v>5.100000000000001</v>
      </c>
      <c r="U16" s="41">
        <f t="shared" si="3"/>
        <v>12.325</v>
      </c>
      <c r="V16">
        <f t="shared" si="4"/>
        <v>19</v>
      </c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1">
        <f t="shared" si="5"/>
        <v>0</v>
      </c>
      <c r="AL16" s="41">
        <f t="shared" si="6"/>
        <v>0</v>
      </c>
      <c r="AM16" s="41">
        <f t="shared" si="7"/>
        <v>0</v>
      </c>
      <c r="AN16" s="42"/>
      <c r="AO16" s="41">
        <f t="shared" si="8"/>
        <v>0</v>
      </c>
      <c r="AP16">
        <f t="shared" si="9"/>
        <v>15</v>
      </c>
      <c r="AQ16" s="41">
        <f t="shared" si="10"/>
        <v>12.325</v>
      </c>
      <c r="AR16">
        <f t="shared" si="11"/>
        <v>19</v>
      </c>
    </row>
    <row r="17" spans="1:44" ht="15">
      <c r="A17" t="s">
        <v>37</v>
      </c>
      <c r="B17" t="s">
        <v>213</v>
      </c>
      <c r="C17">
        <v>2002</v>
      </c>
      <c r="D17" t="s">
        <v>207</v>
      </c>
      <c r="E17" s="42">
        <v>0.3</v>
      </c>
      <c r="F17" s="42">
        <v>0.3</v>
      </c>
      <c r="G17" s="42">
        <v>3.2</v>
      </c>
      <c r="H17" s="42">
        <v>2.6</v>
      </c>
      <c r="I17" s="42">
        <v>5.4</v>
      </c>
      <c r="J17" s="42">
        <v>6.1</v>
      </c>
      <c r="K17" s="42">
        <v>5.8</v>
      </c>
      <c r="L17" s="42">
        <v>5.3</v>
      </c>
      <c r="M17" s="42">
        <v>5.7</v>
      </c>
      <c r="N17" s="42">
        <v>5.2</v>
      </c>
      <c r="O17" s="42">
        <v>5.5</v>
      </c>
      <c r="P17" s="42">
        <v>5</v>
      </c>
      <c r="Q17" s="41">
        <f t="shared" si="0"/>
        <v>1.6</v>
      </c>
      <c r="R17" s="40">
        <f t="shared" si="1"/>
        <v>5.6</v>
      </c>
      <c r="S17" s="40">
        <f t="shared" si="2"/>
        <v>5.35</v>
      </c>
      <c r="U17" s="41">
        <f t="shared" si="3"/>
        <v>12.55</v>
      </c>
      <c r="V17">
        <f t="shared" si="4"/>
        <v>18</v>
      </c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1">
        <f t="shared" si="5"/>
        <v>0</v>
      </c>
      <c r="AL17" s="41">
        <f t="shared" si="6"/>
        <v>0</v>
      </c>
      <c r="AM17" s="41">
        <f t="shared" si="7"/>
        <v>0</v>
      </c>
      <c r="AN17" s="42"/>
      <c r="AO17" s="41">
        <f t="shared" si="8"/>
        <v>0</v>
      </c>
      <c r="AP17">
        <f t="shared" si="9"/>
        <v>15</v>
      </c>
      <c r="AQ17" s="41">
        <f t="shared" si="10"/>
        <v>12.55</v>
      </c>
      <c r="AR17">
        <f t="shared" si="11"/>
        <v>18</v>
      </c>
    </row>
    <row r="18" spans="1:44" ht="15">
      <c r="A18" t="s">
        <v>152</v>
      </c>
      <c r="B18" t="s">
        <v>107</v>
      </c>
      <c r="C18">
        <v>2001</v>
      </c>
      <c r="D18" t="s">
        <v>106</v>
      </c>
      <c r="E18" s="42">
        <v>1</v>
      </c>
      <c r="F18" s="42">
        <v>1</v>
      </c>
      <c r="G18" s="42">
        <v>2.6</v>
      </c>
      <c r="H18" s="42">
        <v>2.8</v>
      </c>
      <c r="I18" s="42">
        <v>5.2</v>
      </c>
      <c r="J18" s="42">
        <v>6.2</v>
      </c>
      <c r="K18" s="42">
        <v>6.1</v>
      </c>
      <c r="L18" s="42">
        <v>5.8</v>
      </c>
      <c r="M18" s="42">
        <v>6.4</v>
      </c>
      <c r="N18" s="42">
        <v>5.9</v>
      </c>
      <c r="O18" s="42">
        <v>5.8</v>
      </c>
      <c r="P18" s="42">
        <v>5.4</v>
      </c>
      <c r="Q18" s="41">
        <f t="shared" si="0"/>
        <v>1.85</v>
      </c>
      <c r="R18" s="40">
        <f t="shared" si="1"/>
        <v>5.950000000000001</v>
      </c>
      <c r="S18" s="40">
        <f t="shared" si="2"/>
        <v>5.8500000000000005</v>
      </c>
      <c r="U18" s="41">
        <f t="shared" si="3"/>
        <v>13.65</v>
      </c>
      <c r="V18">
        <f t="shared" si="4"/>
        <v>12</v>
      </c>
      <c r="X18" t="s">
        <v>107</v>
      </c>
      <c r="Y18" s="42">
        <v>1.3</v>
      </c>
      <c r="Z18" s="42">
        <v>1.3</v>
      </c>
      <c r="AA18" s="42">
        <v>4</v>
      </c>
      <c r="AB18" s="42">
        <v>3.7</v>
      </c>
      <c r="AC18" s="42">
        <v>5.1</v>
      </c>
      <c r="AD18" s="42">
        <v>6</v>
      </c>
      <c r="AE18" s="42">
        <v>4.8</v>
      </c>
      <c r="AF18" s="42">
        <v>5.2</v>
      </c>
      <c r="AG18" s="42">
        <v>6.4</v>
      </c>
      <c r="AH18" s="42">
        <v>6.3</v>
      </c>
      <c r="AI18" s="42">
        <v>5.6</v>
      </c>
      <c r="AJ18" s="42">
        <v>6.1</v>
      </c>
      <c r="AK18" s="41">
        <f t="shared" si="5"/>
        <v>2.575</v>
      </c>
      <c r="AL18" s="41">
        <f t="shared" si="6"/>
        <v>5.149999999999999</v>
      </c>
      <c r="AM18" s="41">
        <f t="shared" si="7"/>
        <v>6.2</v>
      </c>
      <c r="AN18" s="42"/>
      <c r="AO18" s="41">
        <f t="shared" si="8"/>
        <v>13.925</v>
      </c>
      <c r="AP18">
        <f t="shared" si="9"/>
        <v>6</v>
      </c>
      <c r="AQ18" s="41">
        <f t="shared" si="10"/>
        <v>27.575000000000003</v>
      </c>
      <c r="AR18">
        <f t="shared" si="11"/>
        <v>9</v>
      </c>
    </row>
    <row r="19" spans="1:44" ht="15">
      <c r="A19" t="s">
        <v>153</v>
      </c>
      <c r="B19" t="s">
        <v>125</v>
      </c>
      <c r="C19">
        <v>2001</v>
      </c>
      <c r="D19" t="s">
        <v>122</v>
      </c>
      <c r="E19" s="42">
        <v>0.9</v>
      </c>
      <c r="F19" s="42">
        <v>0.9</v>
      </c>
      <c r="G19" s="42">
        <v>2.6</v>
      </c>
      <c r="H19" s="42">
        <v>2</v>
      </c>
      <c r="I19" s="42">
        <v>5.1</v>
      </c>
      <c r="J19" s="42">
        <v>6.4</v>
      </c>
      <c r="K19" s="42">
        <v>5.7</v>
      </c>
      <c r="L19" s="42">
        <v>5.4</v>
      </c>
      <c r="M19" s="42">
        <v>6.3</v>
      </c>
      <c r="N19" s="42">
        <v>5.7</v>
      </c>
      <c r="O19" s="42">
        <v>5.2</v>
      </c>
      <c r="P19" s="42">
        <v>5</v>
      </c>
      <c r="Q19" s="41">
        <f t="shared" si="0"/>
        <v>1.5999999999999999</v>
      </c>
      <c r="R19" s="40">
        <f t="shared" si="1"/>
        <v>5.550000000000002</v>
      </c>
      <c r="S19" s="40">
        <f t="shared" si="2"/>
        <v>5.449999999999999</v>
      </c>
      <c r="U19" s="41">
        <f t="shared" si="3"/>
        <v>12.6</v>
      </c>
      <c r="V19">
        <f t="shared" si="4"/>
        <v>17</v>
      </c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1">
        <f t="shared" si="5"/>
        <v>0</v>
      </c>
      <c r="AL19" s="41">
        <f t="shared" si="6"/>
        <v>0</v>
      </c>
      <c r="AM19" s="41">
        <f t="shared" si="7"/>
        <v>0</v>
      </c>
      <c r="AN19" s="42"/>
      <c r="AO19" s="41">
        <f t="shared" si="8"/>
        <v>0</v>
      </c>
      <c r="AP19">
        <f t="shared" si="9"/>
        <v>15</v>
      </c>
      <c r="AQ19" s="41">
        <f t="shared" si="10"/>
        <v>12.6</v>
      </c>
      <c r="AR19">
        <f t="shared" si="11"/>
        <v>17</v>
      </c>
    </row>
    <row r="20" spans="1:44" ht="15">
      <c r="A20" t="s">
        <v>42</v>
      </c>
      <c r="B20" t="s">
        <v>197</v>
      </c>
      <c r="C20">
        <v>2002</v>
      </c>
      <c r="D20" t="s">
        <v>198</v>
      </c>
      <c r="E20" s="42">
        <v>1.3</v>
      </c>
      <c r="F20" s="42">
        <v>1</v>
      </c>
      <c r="G20" s="42">
        <v>2.7</v>
      </c>
      <c r="H20" s="42">
        <v>2.5</v>
      </c>
      <c r="I20" s="42">
        <v>4.9</v>
      </c>
      <c r="J20" s="42">
        <v>5.7</v>
      </c>
      <c r="K20" s="42">
        <v>5.7</v>
      </c>
      <c r="L20" s="42">
        <v>5.2</v>
      </c>
      <c r="M20" s="42">
        <v>6.6</v>
      </c>
      <c r="N20" s="42">
        <v>6.6</v>
      </c>
      <c r="O20" s="42">
        <v>6.5</v>
      </c>
      <c r="P20" s="42">
        <v>5.4</v>
      </c>
      <c r="Q20" s="41">
        <f t="shared" si="0"/>
        <v>1.875</v>
      </c>
      <c r="R20" s="40">
        <f t="shared" si="1"/>
        <v>5.45</v>
      </c>
      <c r="S20" s="40">
        <f t="shared" si="2"/>
        <v>6.55</v>
      </c>
      <c r="U20" s="41">
        <f t="shared" si="3"/>
        <v>13.875</v>
      </c>
      <c r="V20">
        <f t="shared" si="4"/>
        <v>11</v>
      </c>
      <c r="X20" t="s">
        <v>197</v>
      </c>
      <c r="Y20" s="42">
        <v>1.4</v>
      </c>
      <c r="Z20" s="42">
        <v>1.4</v>
      </c>
      <c r="AA20" s="42">
        <v>3.4</v>
      </c>
      <c r="AB20" s="42">
        <v>3.8</v>
      </c>
      <c r="AC20" s="42">
        <v>5.4</v>
      </c>
      <c r="AD20" s="42">
        <v>6.1</v>
      </c>
      <c r="AE20" s="42">
        <v>5</v>
      </c>
      <c r="AF20" s="42">
        <v>5.1</v>
      </c>
      <c r="AG20" s="42">
        <v>6.5</v>
      </c>
      <c r="AH20" s="42">
        <v>6.7</v>
      </c>
      <c r="AI20" s="42">
        <v>6.6</v>
      </c>
      <c r="AJ20" s="42">
        <v>6.6</v>
      </c>
      <c r="AK20" s="41">
        <f t="shared" si="5"/>
        <v>2.5</v>
      </c>
      <c r="AL20" s="41">
        <f t="shared" si="6"/>
        <v>5.250000000000001</v>
      </c>
      <c r="AM20" s="41">
        <f t="shared" si="7"/>
        <v>6.6</v>
      </c>
      <c r="AN20" s="42"/>
      <c r="AO20" s="41">
        <f t="shared" si="8"/>
        <v>14.35</v>
      </c>
      <c r="AP20">
        <f t="shared" si="9"/>
        <v>5</v>
      </c>
      <c r="AQ20" s="41">
        <f t="shared" si="10"/>
        <v>28.225</v>
      </c>
      <c r="AR20">
        <f t="shared" si="11"/>
        <v>7</v>
      </c>
    </row>
    <row r="21" spans="1:44" ht="15">
      <c r="A21" t="s">
        <v>43</v>
      </c>
      <c r="B21" t="s">
        <v>61</v>
      </c>
      <c r="C21">
        <v>2001</v>
      </c>
      <c r="D21" t="s">
        <v>62</v>
      </c>
      <c r="E21" s="42">
        <v>2.3</v>
      </c>
      <c r="F21" s="42">
        <v>1.9</v>
      </c>
      <c r="G21" s="42">
        <v>1.9</v>
      </c>
      <c r="H21" s="42">
        <v>2.4</v>
      </c>
      <c r="I21" s="42">
        <v>5.3</v>
      </c>
      <c r="J21" s="42">
        <v>6.2</v>
      </c>
      <c r="K21" s="42">
        <v>6.2</v>
      </c>
      <c r="L21" s="42">
        <v>5.7</v>
      </c>
      <c r="M21" s="42">
        <v>6.4</v>
      </c>
      <c r="N21" s="42">
        <v>6.2</v>
      </c>
      <c r="O21" s="42">
        <v>5.7</v>
      </c>
      <c r="P21" s="42">
        <v>6</v>
      </c>
      <c r="Q21" s="41">
        <f t="shared" si="0"/>
        <v>2.125</v>
      </c>
      <c r="R21" s="40">
        <f t="shared" si="1"/>
        <v>5.949999999999999</v>
      </c>
      <c r="S21" s="40">
        <f t="shared" si="2"/>
        <v>6.1</v>
      </c>
      <c r="U21" s="41">
        <f t="shared" si="3"/>
        <v>14.175</v>
      </c>
      <c r="V21">
        <f t="shared" si="4"/>
        <v>9</v>
      </c>
      <c r="X21" t="s">
        <v>61</v>
      </c>
      <c r="Y21" s="42">
        <v>1.4</v>
      </c>
      <c r="Z21" s="42">
        <v>1.4</v>
      </c>
      <c r="AA21" s="42">
        <v>3.8</v>
      </c>
      <c r="AB21" s="42">
        <v>3.3</v>
      </c>
      <c r="AC21" s="42">
        <v>6.2</v>
      </c>
      <c r="AD21" s="42">
        <v>5.7</v>
      </c>
      <c r="AE21" s="42">
        <v>4.9</v>
      </c>
      <c r="AF21" s="42">
        <v>5.9</v>
      </c>
      <c r="AG21" s="42">
        <v>5.9</v>
      </c>
      <c r="AH21" s="42">
        <v>6.6</v>
      </c>
      <c r="AI21" s="42">
        <v>6.3</v>
      </c>
      <c r="AJ21" s="42">
        <v>6.1</v>
      </c>
      <c r="AK21" s="41">
        <f t="shared" si="5"/>
        <v>2.4749999999999996</v>
      </c>
      <c r="AL21" s="41">
        <f t="shared" si="6"/>
        <v>5.800000000000002</v>
      </c>
      <c r="AM21" s="41">
        <f t="shared" si="7"/>
        <v>6.199999999999998</v>
      </c>
      <c r="AN21" s="42"/>
      <c r="AO21" s="41">
        <f t="shared" si="8"/>
        <v>14.475</v>
      </c>
      <c r="AP21">
        <f t="shared" si="9"/>
        <v>4</v>
      </c>
      <c r="AQ21" s="41">
        <f t="shared" si="10"/>
        <v>28.65</v>
      </c>
      <c r="AR21">
        <f t="shared" si="11"/>
        <v>5</v>
      </c>
    </row>
    <row r="22" spans="1:44" ht="15">
      <c r="A22" t="s">
        <v>165</v>
      </c>
      <c r="B22" t="s">
        <v>182</v>
      </c>
      <c r="C22">
        <v>2002</v>
      </c>
      <c r="D22" t="s">
        <v>155</v>
      </c>
      <c r="E22" s="42">
        <v>0.7</v>
      </c>
      <c r="F22" s="42">
        <v>0.7</v>
      </c>
      <c r="G22" s="42">
        <v>1.6</v>
      </c>
      <c r="H22" s="42">
        <v>1.3</v>
      </c>
      <c r="I22" s="42">
        <v>4.8</v>
      </c>
      <c r="J22" s="42">
        <v>5.8</v>
      </c>
      <c r="K22" s="42">
        <v>5.6</v>
      </c>
      <c r="L22" s="42">
        <v>5.1</v>
      </c>
      <c r="M22" s="42">
        <v>5.4</v>
      </c>
      <c r="N22" s="42">
        <v>5.6</v>
      </c>
      <c r="O22" s="42">
        <v>5</v>
      </c>
      <c r="P22" s="42">
        <v>4.4</v>
      </c>
      <c r="Q22" s="41">
        <f t="shared" si="0"/>
        <v>1.0750000000000002</v>
      </c>
      <c r="R22" s="40">
        <f t="shared" si="1"/>
        <v>5.349999999999998</v>
      </c>
      <c r="S22" s="40">
        <f t="shared" si="2"/>
        <v>5.199999999999999</v>
      </c>
      <c r="U22" s="41">
        <f t="shared" si="3"/>
        <v>11.625</v>
      </c>
      <c r="V22">
        <f t="shared" si="4"/>
        <v>25</v>
      </c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1">
        <f t="shared" si="5"/>
        <v>0</v>
      </c>
      <c r="AL22" s="41">
        <f t="shared" si="6"/>
        <v>0</v>
      </c>
      <c r="AM22" s="41">
        <f t="shared" si="7"/>
        <v>0</v>
      </c>
      <c r="AN22" s="42"/>
      <c r="AO22" s="41">
        <f t="shared" si="8"/>
        <v>0</v>
      </c>
      <c r="AP22">
        <f t="shared" si="9"/>
        <v>15</v>
      </c>
      <c r="AQ22" s="41">
        <f t="shared" si="10"/>
        <v>11.625</v>
      </c>
      <c r="AR22">
        <f t="shared" si="11"/>
        <v>25</v>
      </c>
    </row>
    <row r="23" spans="1:44" ht="15">
      <c r="A23" t="s">
        <v>166</v>
      </c>
      <c r="B23" t="s">
        <v>111</v>
      </c>
      <c r="C23">
        <v>2002</v>
      </c>
      <c r="D23" t="s">
        <v>112</v>
      </c>
      <c r="E23" s="42">
        <v>1.3</v>
      </c>
      <c r="F23" s="42">
        <v>1.3</v>
      </c>
      <c r="G23" s="42">
        <v>2.7</v>
      </c>
      <c r="H23" s="42">
        <v>2.6</v>
      </c>
      <c r="I23" s="42">
        <v>6.5</v>
      </c>
      <c r="J23" s="42">
        <v>6.1</v>
      </c>
      <c r="K23" s="42">
        <v>6.3</v>
      </c>
      <c r="L23" s="42">
        <v>5.5</v>
      </c>
      <c r="M23" s="42">
        <v>6.7</v>
      </c>
      <c r="N23" s="42">
        <v>6.6</v>
      </c>
      <c r="O23" s="42">
        <v>6.3</v>
      </c>
      <c r="P23" s="42">
        <v>5.6</v>
      </c>
      <c r="Q23" s="41">
        <f t="shared" si="0"/>
        <v>1.975</v>
      </c>
      <c r="R23" s="40">
        <f t="shared" si="1"/>
        <v>6.199999999999999</v>
      </c>
      <c r="S23" s="40">
        <f t="shared" si="2"/>
        <v>6.450000000000002</v>
      </c>
      <c r="U23" s="41">
        <f t="shared" si="3"/>
        <v>14.625</v>
      </c>
      <c r="V23">
        <f t="shared" si="4"/>
        <v>6</v>
      </c>
      <c r="X23" t="s">
        <v>111</v>
      </c>
      <c r="Y23" s="42">
        <v>0.8</v>
      </c>
      <c r="Z23" s="42">
        <v>1.1</v>
      </c>
      <c r="AA23" s="42">
        <v>4.1</v>
      </c>
      <c r="AB23" s="42">
        <v>4</v>
      </c>
      <c r="AC23" s="42">
        <v>7.2</v>
      </c>
      <c r="AD23" s="42">
        <v>6</v>
      </c>
      <c r="AE23" s="42">
        <v>5.2</v>
      </c>
      <c r="AF23" s="42">
        <v>5.6</v>
      </c>
      <c r="AG23" s="42">
        <v>6.5</v>
      </c>
      <c r="AH23" s="42">
        <v>7</v>
      </c>
      <c r="AI23" s="42">
        <v>6.9</v>
      </c>
      <c r="AJ23" s="42">
        <v>5.8</v>
      </c>
      <c r="AK23" s="41">
        <f t="shared" si="5"/>
        <v>2.5</v>
      </c>
      <c r="AL23" s="41">
        <f t="shared" si="6"/>
        <v>5.800000000000001</v>
      </c>
      <c r="AM23" s="41">
        <f t="shared" si="7"/>
        <v>6.699999999999999</v>
      </c>
      <c r="AN23" s="42"/>
      <c r="AO23" s="41">
        <f t="shared" si="8"/>
        <v>15</v>
      </c>
      <c r="AP23">
        <f t="shared" si="9"/>
        <v>3</v>
      </c>
      <c r="AQ23" s="41">
        <f t="shared" si="10"/>
        <v>29.625</v>
      </c>
      <c r="AR23">
        <f t="shared" si="11"/>
        <v>3</v>
      </c>
    </row>
    <row r="24" spans="1:44" ht="15">
      <c r="A24" t="s">
        <v>168</v>
      </c>
      <c r="B24" t="s">
        <v>126</v>
      </c>
      <c r="C24">
        <v>2002</v>
      </c>
      <c r="D24" t="s">
        <v>122</v>
      </c>
      <c r="E24" s="42">
        <v>0.7</v>
      </c>
      <c r="F24" s="42">
        <v>1</v>
      </c>
      <c r="G24" s="42">
        <v>1.9</v>
      </c>
      <c r="H24" s="42">
        <v>1.4</v>
      </c>
      <c r="I24" s="42">
        <v>4.1</v>
      </c>
      <c r="J24" s="42">
        <v>5.7</v>
      </c>
      <c r="K24" s="42">
        <v>5.4</v>
      </c>
      <c r="L24" s="40">
        <v>5.05</v>
      </c>
      <c r="M24" s="42">
        <v>5.3</v>
      </c>
      <c r="N24" s="42">
        <v>5.3</v>
      </c>
      <c r="O24" s="42">
        <v>5.1</v>
      </c>
      <c r="P24" s="42">
        <v>4.3</v>
      </c>
      <c r="Q24" s="41">
        <f t="shared" si="0"/>
        <v>1.25</v>
      </c>
      <c r="R24" s="40">
        <f t="shared" si="1"/>
        <v>5.2250000000000005</v>
      </c>
      <c r="S24" s="40">
        <f t="shared" si="2"/>
        <v>5.199999999999999</v>
      </c>
      <c r="U24" s="41">
        <f t="shared" si="3"/>
        <v>11.675</v>
      </c>
      <c r="V24">
        <f t="shared" si="4"/>
        <v>24</v>
      </c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1">
        <f t="shared" si="5"/>
        <v>0</v>
      </c>
      <c r="AL24" s="41">
        <f t="shared" si="6"/>
        <v>0</v>
      </c>
      <c r="AM24" s="41">
        <f t="shared" si="7"/>
        <v>0</v>
      </c>
      <c r="AN24" s="42"/>
      <c r="AO24" s="41">
        <f t="shared" si="8"/>
        <v>0</v>
      </c>
      <c r="AP24">
        <f t="shared" si="9"/>
        <v>15</v>
      </c>
      <c r="AQ24" s="41">
        <f t="shared" si="10"/>
        <v>11.675</v>
      </c>
      <c r="AR24">
        <f t="shared" si="11"/>
        <v>24</v>
      </c>
    </row>
    <row r="25" spans="1:44" ht="15">
      <c r="A25" t="s">
        <v>175</v>
      </c>
      <c r="B25" t="s">
        <v>212</v>
      </c>
      <c r="C25">
        <v>2002</v>
      </c>
      <c r="D25" t="s">
        <v>207</v>
      </c>
      <c r="E25" s="42">
        <v>0.9</v>
      </c>
      <c r="F25" s="42">
        <v>0.9</v>
      </c>
      <c r="G25" s="42">
        <v>2.1</v>
      </c>
      <c r="H25" s="42">
        <v>1.8</v>
      </c>
      <c r="I25" s="42">
        <v>5.6</v>
      </c>
      <c r="J25" s="42">
        <v>6.3</v>
      </c>
      <c r="K25" s="42">
        <v>5.9</v>
      </c>
      <c r="L25" s="40">
        <v>5.25</v>
      </c>
      <c r="M25" s="42">
        <v>6.3</v>
      </c>
      <c r="N25" s="42">
        <v>5.2</v>
      </c>
      <c r="O25" s="42">
        <v>5.7</v>
      </c>
      <c r="P25" s="42">
        <v>5.3</v>
      </c>
      <c r="Q25" s="41">
        <f t="shared" si="0"/>
        <v>1.425</v>
      </c>
      <c r="R25" s="40">
        <f t="shared" si="1"/>
        <v>5.749999999999998</v>
      </c>
      <c r="S25" s="40">
        <f t="shared" si="2"/>
        <v>5.5</v>
      </c>
      <c r="U25" s="41">
        <f t="shared" si="3"/>
        <v>12.675</v>
      </c>
      <c r="V25">
        <f t="shared" si="4"/>
        <v>15</v>
      </c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1">
        <f t="shared" si="5"/>
        <v>0</v>
      </c>
      <c r="AL25" s="41">
        <f t="shared" si="6"/>
        <v>0</v>
      </c>
      <c r="AM25" s="41">
        <f t="shared" si="7"/>
        <v>0</v>
      </c>
      <c r="AN25" s="42"/>
      <c r="AO25" s="41">
        <f t="shared" si="8"/>
        <v>0</v>
      </c>
      <c r="AP25">
        <f t="shared" si="9"/>
        <v>15</v>
      </c>
      <c r="AQ25" s="41">
        <f t="shared" si="10"/>
        <v>12.675</v>
      </c>
      <c r="AR25">
        <f t="shared" si="11"/>
        <v>15</v>
      </c>
    </row>
    <row r="26" spans="1:44" ht="15">
      <c r="A26" t="s">
        <v>176</v>
      </c>
      <c r="B26" t="s">
        <v>179</v>
      </c>
      <c r="C26">
        <v>2002</v>
      </c>
      <c r="D26" t="s">
        <v>155</v>
      </c>
      <c r="E26" s="42">
        <v>0.4</v>
      </c>
      <c r="F26" s="42">
        <v>0.4</v>
      </c>
      <c r="G26" s="42">
        <v>1.3</v>
      </c>
      <c r="H26" s="42">
        <v>1.8</v>
      </c>
      <c r="I26" s="42">
        <v>4.4</v>
      </c>
      <c r="J26" s="42">
        <v>5.6</v>
      </c>
      <c r="K26" s="42">
        <v>5.7</v>
      </c>
      <c r="L26" s="42">
        <v>5.4</v>
      </c>
      <c r="M26" s="42">
        <v>5.4</v>
      </c>
      <c r="N26" s="42">
        <v>5.8</v>
      </c>
      <c r="O26" s="42">
        <v>5.2</v>
      </c>
      <c r="P26" s="42">
        <v>4.6</v>
      </c>
      <c r="Q26" s="41">
        <f t="shared" si="0"/>
        <v>0.9750000000000001</v>
      </c>
      <c r="R26" s="40">
        <f t="shared" si="1"/>
        <v>5.500000000000001</v>
      </c>
      <c r="S26" s="40">
        <f t="shared" si="2"/>
        <v>5.3</v>
      </c>
      <c r="U26" s="41">
        <f t="shared" si="3"/>
        <v>11.775</v>
      </c>
      <c r="V26">
        <f t="shared" si="4"/>
        <v>22</v>
      </c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1">
        <f t="shared" si="5"/>
        <v>0</v>
      </c>
      <c r="AL26" s="41">
        <f t="shared" si="6"/>
        <v>0</v>
      </c>
      <c r="AM26" s="41">
        <f t="shared" si="7"/>
        <v>0</v>
      </c>
      <c r="AN26" s="42"/>
      <c r="AO26" s="41">
        <f t="shared" si="8"/>
        <v>0</v>
      </c>
      <c r="AP26">
        <f t="shared" si="9"/>
        <v>15</v>
      </c>
      <c r="AQ26" s="41">
        <f t="shared" si="10"/>
        <v>11.775</v>
      </c>
      <c r="AR26">
        <f t="shared" si="11"/>
        <v>22</v>
      </c>
    </row>
    <row r="27" spans="1:44" ht="15">
      <c r="A27" t="s">
        <v>177</v>
      </c>
      <c r="B27" t="s">
        <v>64</v>
      </c>
      <c r="C27">
        <v>2002</v>
      </c>
      <c r="D27" t="s">
        <v>62</v>
      </c>
      <c r="E27" s="42">
        <v>1.1</v>
      </c>
      <c r="F27" s="42">
        <v>0.9</v>
      </c>
      <c r="G27" s="42">
        <v>2.8</v>
      </c>
      <c r="H27" s="42">
        <v>2.4</v>
      </c>
      <c r="I27" s="42">
        <v>5.1</v>
      </c>
      <c r="J27" s="42">
        <v>5.8</v>
      </c>
      <c r="K27" s="42">
        <v>6</v>
      </c>
      <c r="L27" s="42">
        <v>5.4</v>
      </c>
      <c r="M27" s="42">
        <v>5.8</v>
      </c>
      <c r="N27" s="42">
        <v>6.8</v>
      </c>
      <c r="O27" s="42">
        <v>5.6</v>
      </c>
      <c r="P27" s="42">
        <v>4.5</v>
      </c>
      <c r="Q27" s="41">
        <f t="shared" si="0"/>
        <v>1.7999999999999998</v>
      </c>
      <c r="R27" s="40">
        <f t="shared" si="1"/>
        <v>5.599999999999999</v>
      </c>
      <c r="S27" s="40">
        <f t="shared" si="2"/>
        <v>5.699999999999999</v>
      </c>
      <c r="U27" s="41">
        <f t="shared" si="3"/>
        <v>13.1</v>
      </c>
      <c r="V27">
        <f t="shared" si="4"/>
        <v>13</v>
      </c>
      <c r="X27" t="s">
        <v>64</v>
      </c>
      <c r="Y27" s="42">
        <v>1</v>
      </c>
      <c r="Z27" s="42">
        <v>1</v>
      </c>
      <c r="AA27" s="42">
        <v>2.2</v>
      </c>
      <c r="AB27" s="42">
        <v>1.8</v>
      </c>
      <c r="AC27" s="42">
        <v>5.2</v>
      </c>
      <c r="AD27" s="42">
        <v>5.1</v>
      </c>
      <c r="AE27" s="42">
        <v>4.5</v>
      </c>
      <c r="AF27" s="42">
        <v>4.6</v>
      </c>
      <c r="AG27" s="42">
        <v>5.7</v>
      </c>
      <c r="AH27" s="42">
        <v>5.9</v>
      </c>
      <c r="AI27" s="42">
        <v>4.7</v>
      </c>
      <c r="AJ27" s="42">
        <v>5.4</v>
      </c>
      <c r="AK27" s="41">
        <f t="shared" si="5"/>
        <v>1.5</v>
      </c>
      <c r="AL27" s="41">
        <f t="shared" si="6"/>
        <v>4.85</v>
      </c>
      <c r="AM27" s="41">
        <f t="shared" si="7"/>
        <v>5.550000000000001</v>
      </c>
      <c r="AN27" s="42"/>
      <c r="AO27" s="41">
        <f t="shared" si="8"/>
        <v>11.9</v>
      </c>
      <c r="AP27">
        <f t="shared" si="9"/>
        <v>12</v>
      </c>
      <c r="AQ27" s="41">
        <f t="shared" si="10"/>
        <v>25</v>
      </c>
      <c r="AR27">
        <v>12</v>
      </c>
    </row>
    <row r="28" spans="1:44" ht="15">
      <c r="A28" t="s">
        <v>178</v>
      </c>
      <c r="B28" t="s">
        <v>138</v>
      </c>
      <c r="C28">
        <v>2002</v>
      </c>
      <c r="D28" t="s">
        <v>137</v>
      </c>
      <c r="E28" s="42">
        <v>0.7</v>
      </c>
      <c r="F28" s="42">
        <v>0.7</v>
      </c>
      <c r="G28" s="42">
        <v>1.4</v>
      </c>
      <c r="H28" s="42">
        <v>1.3</v>
      </c>
      <c r="I28" s="42">
        <v>5.3</v>
      </c>
      <c r="J28" s="42">
        <v>5.8</v>
      </c>
      <c r="K28" s="42">
        <v>5.3</v>
      </c>
      <c r="L28" s="42">
        <v>5.5</v>
      </c>
      <c r="M28" s="42">
        <v>5.5</v>
      </c>
      <c r="N28" s="42">
        <v>5.1</v>
      </c>
      <c r="O28" s="42">
        <v>5.8</v>
      </c>
      <c r="P28" s="42">
        <v>4.5</v>
      </c>
      <c r="Q28" s="41">
        <f t="shared" si="0"/>
        <v>1.025</v>
      </c>
      <c r="R28" s="40">
        <f t="shared" si="1"/>
        <v>5.399999999999999</v>
      </c>
      <c r="S28" s="40">
        <f t="shared" si="2"/>
        <v>5.299999999999999</v>
      </c>
      <c r="U28" s="41">
        <f t="shared" si="3"/>
        <v>11.725</v>
      </c>
      <c r="V28">
        <f t="shared" si="4"/>
        <v>23</v>
      </c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1">
        <f t="shared" si="5"/>
        <v>0</v>
      </c>
      <c r="AL28" s="41">
        <f t="shared" si="6"/>
        <v>0</v>
      </c>
      <c r="AM28" s="41">
        <f t="shared" si="7"/>
        <v>0</v>
      </c>
      <c r="AN28" s="42"/>
      <c r="AO28" s="41">
        <f t="shared" si="8"/>
        <v>0</v>
      </c>
      <c r="AP28">
        <f t="shared" si="9"/>
        <v>15</v>
      </c>
      <c r="AQ28" s="41">
        <f t="shared" si="10"/>
        <v>11.725</v>
      </c>
      <c r="AR28">
        <f t="shared" si="11"/>
        <v>23</v>
      </c>
    </row>
    <row r="29" spans="1:44" ht="15">
      <c r="A29" t="s">
        <v>211</v>
      </c>
      <c r="B29" t="s">
        <v>127</v>
      </c>
      <c r="C29">
        <v>2002</v>
      </c>
      <c r="D29" t="s">
        <v>122</v>
      </c>
      <c r="E29" s="42">
        <v>0.9</v>
      </c>
      <c r="F29" s="42">
        <v>1</v>
      </c>
      <c r="G29" s="42">
        <v>1.6</v>
      </c>
      <c r="H29" s="42">
        <v>1.3</v>
      </c>
      <c r="I29" s="42">
        <v>4.6</v>
      </c>
      <c r="J29" s="42">
        <v>5.9</v>
      </c>
      <c r="K29" s="42">
        <v>5.5</v>
      </c>
      <c r="L29" s="42">
        <v>5.4</v>
      </c>
      <c r="M29" s="42">
        <v>4.9</v>
      </c>
      <c r="N29" s="42">
        <v>4.9</v>
      </c>
      <c r="O29" s="42">
        <v>5.6</v>
      </c>
      <c r="P29" s="42">
        <v>4.8</v>
      </c>
      <c r="Q29" s="41">
        <f t="shared" si="0"/>
        <v>1.2000000000000002</v>
      </c>
      <c r="R29" s="40">
        <f t="shared" si="1"/>
        <v>5.449999999999999</v>
      </c>
      <c r="S29" s="40">
        <f t="shared" si="2"/>
        <v>4.9</v>
      </c>
      <c r="U29" s="41">
        <f t="shared" si="3"/>
        <v>11.55</v>
      </c>
      <c r="V29">
        <f t="shared" si="4"/>
        <v>26</v>
      </c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1">
        <f t="shared" si="5"/>
        <v>0</v>
      </c>
      <c r="AL29" s="41">
        <f t="shared" si="6"/>
        <v>0</v>
      </c>
      <c r="AM29" s="41">
        <f t="shared" si="7"/>
        <v>0</v>
      </c>
      <c r="AN29" s="42"/>
      <c r="AO29" s="41">
        <f t="shared" si="8"/>
        <v>0</v>
      </c>
      <c r="AP29">
        <f t="shared" si="9"/>
        <v>15</v>
      </c>
      <c r="AQ29" s="41">
        <f t="shared" si="10"/>
        <v>11.55</v>
      </c>
      <c r="AR29">
        <f t="shared" si="11"/>
        <v>26</v>
      </c>
    </row>
    <row r="30" spans="25:37" ht="15"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</row>
    <row r="33" spans="1:44" ht="15">
      <c r="A33" t="s">
        <v>23</v>
      </c>
      <c r="B33" t="s">
        <v>48</v>
      </c>
      <c r="C33">
        <v>1999</v>
      </c>
      <c r="D33" t="s">
        <v>172</v>
      </c>
      <c r="E33" s="42">
        <v>1.7</v>
      </c>
      <c r="F33" s="42">
        <v>2.1</v>
      </c>
      <c r="G33" s="42">
        <v>3.9</v>
      </c>
      <c r="H33" s="42">
        <v>3.5</v>
      </c>
      <c r="I33" s="42">
        <v>6.9</v>
      </c>
      <c r="J33" s="42">
        <v>7</v>
      </c>
      <c r="K33" s="42">
        <v>7.1</v>
      </c>
      <c r="L33" s="42">
        <v>6.8</v>
      </c>
      <c r="M33" s="42">
        <v>6.5</v>
      </c>
      <c r="N33" s="42">
        <v>6.4</v>
      </c>
      <c r="O33" s="42">
        <v>6.2</v>
      </c>
      <c r="P33" s="42">
        <v>6.2</v>
      </c>
      <c r="Q33" s="41">
        <f aca="true" t="shared" si="12" ref="Q33:Q42">((E33+F33)/2+(G33+H33)/2)/2</f>
        <v>2.8</v>
      </c>
      <c r="R33" s="40">
        <f>(SUM(I33:L33)-MAX(I33:L33)-MIN(I33:L33))/2</f>
        <v>6.950000000000001</v>
      </c>
      <c r="S33" s="40">
        <f>(SUM(M33:P33)-MAX(M33:P33)-MIN(M33:P33))/2</f>
        <v>6.300000000000001</v>
      </c>
      <c r="U33" s="41">
        <f>ROUND(Q33+R33+S33-T33,4)</f>
        <v>16.05</v>
      </c>
      <c r="V33">
        <f>RANK(U33,U$33:U$42)</f>
        <v>7</v>
      </c>
      <c r="X33" t="s">
        <v>48</v>
      </c>
      <c r="Y33" s="42">
        <v>1.8</v>
      </c>
      <c r="Z33" s="42">
        <v>1.8</v>
      </c>
      <c r="AA33" s="42">
        <v>2.7</v>
      </c>
      <c r="AB33" s="42">
        <v>2.3</v>
      </c>
      <c r="AC33" s="42">
        <v>5</v>
      </c>
      <c r="AD33" s="42">
        <v>5.1</v>
      </c>
      <c r="AE33" s="42">
        <v>5.2</v>
      </c>
      <c r="AF33" s="42">
        <v>6.5</v>
      </c>
      <c r="AG33" s="42">
        <v>6.8</v>
      </c>
      <c r="AH33" s="42">
        <v>6.4</v>
      </c>
      <c r="AI33" s="42">
        <v>6.3</v>
      </c>
      <c r="AJ33" s="42">
        <v>5.9</v>
      </c>
      <c r="AK33" s="41">
        <f>((Y33+Z33)/2+(AA33+AB33)/2)/2</f>
        <v>2.15</v>
      </c>
      <c r="AL33" s="41">
        <f>(SUM(AC33:AF33)-MAX(AC33:AF33)-MIN(AC33:AF33))/2</f>
        <v>5.15</v>
      </c>
      <c r="AM33" s="41">
        <f>(SUM(AG33:AJ33)-MAX(AG33:AJ33)-MIN(AG33:AJ33))/2</f>
        <v>6.349999999999999</v>
      </c>
      <c r="AN33" s="42"/>
      <c r="AO33" s="41">
        <f>ROUND(AK33+AL33+AM33-AN33,4)</f>
        <v>13.65</v>
      </c>
      <c r="AP33">
        <f>RANK(AO33,$AO$33:$AO$42)</f>
        <v>9</v>
      </c>
      <c r="AQ33" s="41">
        <f>U33+AO33</f>
        <v>29.700000000000003</v>
      </c>
      <c r="AR33">
        <f>_xlfn.RANK.EQ(AQ33,AQ$33:AQ$42)</f>
        <v>8</v>
      </c>
    </row>
    <row r="34" spans="1:44" ht="15">
      <c r="A34" t="s">
        <v>24</v>
      </c>
      <c r="B34" t="s">
        <v>99</v>
      </c>
      <c r="C34">
        <v>2000</v>
      </c>
      <c r="D34" t="s">
        <v>98</v>
      </c>
      <c r="E34" s="42">
        <v>2.4</v>
      </c>
      <c r="F34" s="42">
        <v>2.2</v>
      </c>
      <c r="G34" s="42">
        <v>3.5</v>
      </c>
      <c r="H34" s="42">
        <v>3.8</v>
      </c>
      <c r="I34" s="42">
        <v>7.3</v>
      </c>
      <c r="J34" s="42">
        <v>7.2</v>
      </c>
      <c r="K34" s="42">
        <v>7.3</v>
      </c>
      <c r="L34" s="42">
        <v>7.4</v>
      </c>
      <c r="M34" s="42">
        <v>5.8</v>
      </c>
      <c r="N34" s="42">
        <v>5.8</v>
      </c>
      <c r="O34" s="42">
        <v>5.4</v>
      </c>
      <c r="P34" s="42">
        <v>6.6</v>
      </c>
      <c r="Q34" s="41">
        <f t="shared" si="12"/>
        <v>2.9749999999999996</v>
      </c>
      <c r="R34" s="40">
        <f aca="true" t="shared" si="13" ref="R34:R42">(SUM(I34:L34)-MAX(I34:L34)-MIN(I34:L34))/2</f>
        <v>7.3000000000000025</v>
      </c>
      <c r="S34" s="40">
        <f aca="true" t="shared" si="14" ref="S34:S42">(SUM(M34:P34)-MAX(M34:P34)-MIN(M34:P34))/2</f>
        <v>5.8</v>
      </c>
      <c r="U34" s="41">
        <f aca="true" t="shared" si="15" ref="U34:U42">ROUND(Q34+R34+S34-T34,4)</f>
        <v>16.075</v>
      </c>
      <c r="V34">
        <f aca="true" t="shared" si="16" ref="V34:V42">RANK(U34,U$33:U$42)</f>
        <v>6</v>
      </c>
      <c r="X34" t="s">
        <v>99</v>
      </c>
      <c r="Y34" s="42">
        <v>2.8</v>
      </c>
      <c r="Z34" s="42">
        <v>3.1</v>
      </c>
      <c r="AA34" s="42">
        <v>5.7</v>
      </c>
      <c r="AB34" s="42">
        <v>6</v>
      </c>
      <c r="AC34" s="42">
        <v>7.3</v>
      </c>
      <c r="AD34" s="42">
        <v>7.4</v>
      </c>
      <c r="AE34" s="42">
        <v>6</v>
      </c>
      <c r="AF34" s="42">
        <v>7.8</v>
      </c>
      <c r="AG34" s="42">
        <v>7.2</v>
      </c>
      <c r="AH34" s="42">
        <v>7.4</v>
      </c>
      <c r="AI34" s="42">
        <v>7.5</v>
      </c>
      <c r="AJ34" s="42">
        <v>6.9</v>
      </c>
      <c r="AK34" s="41">
        <f aca="true" t="shared" si="17" ref="AK34:AK42">((Y34+Z34)/2+(AA34+AB34)/2)/2</f>
        <v>4.4</v>
      </c>
      <c r="AL34" s="41">
        <f aca="true" t="shared" si="18" ref="AL34:AL42">(SUM(AC34:AF34)-MAX(AC34:AF34)-MIN(AC34:AF34))/2</f>
        <v>7.35</v>
      </c>
      <c r="AM34" s="41">
        <f aca="true" t="shared" si="19" ref="AM34:AM42">(SUM(AG34:AJ34)-MAX(AG34:AJ34)-MIN(AG34:AJ34))/2</f>
        <v>7.3</v>
      </c>
      <c r="AN34" s="42"/>
      <c r="AO34" s="41">
        <f aca="true" t="shared" si="20" ref="AO34:AO42">ROUND(AK34+AL34+AM34-AN34,4)</f>
        <v>19.05</v>
      </c>
      <c r="AP34">
        <f aca="true" t="shared" si="21" ref="AP34:AP42">RANK(AO34,$AO$33:$AO$42)</f>
        <v>1</v>
      </c>
      <c r="AQ34" s="41">
        <f aca="true" t="shared" si="22" ref="AQ34:AQ42">U34+AO34</f>
        <v>35.125</v>
      </c>
      <c r="AR34">
        <f aca="true" t="shared" si="23" ref="AR34:AR42">_xlfn.RANK.EQ(AQ34,AQ$33:AQ$42)</f>
        <v>1</v>
      </c>
    </row>
    <row r="35" spans="1:44" ht="15">
      <c r="A35" t="s">
        <v>25</v>
      </c>
      <c r="B35" t="s">
        <v>9</v>
      </c>
      <c r="C35">
        <v>1999</v>
      </c>
      <c r="D35" t="s">
        <v>218</v>
      </c>
      <c r="E35" s="42">
        <v>1</v>
      </c>
      <c r="F35" s="42">
        <v>1</v>
      </c>
      <c r="G35" s="42">
        <v>2.2</v>
      </c>
      <c r="H35" s="42">
        <v>2.2</v>
      </c>
      <c r="I35" s="42">
        <v>6.4</v>
      </c>
      <c r="J35" s="42">
        <v>6.6</v>
      </c>
      <c r="K35" s="42">
        <v>6.4</v>
      </c>
      <c r="L35" s="42">
        <v>6.2</v>
      </c>
      <c r="M35" s="42">
        <v>5.7</v>
      </c>
      <c r="N35" s="42">
        <v>6</v>
      </c>
      <c r="O35" s="42">
        <v>5.2</v>
      </c>
      <c r="P35" s="42">
        <v>6.2</v>
      </c>
      <c r="Q35" s="41">
        <f t="shared" si="12"/>
        <v>1.6</v>
      </c>
      <c r="R35" s="40">
        <f t="shared" si="13"/>
        <v>6.4</v>
      </c>
      <c r="S35" s="40">
        <f t="shared" si="14"/>
        <v>5.85</v>
      </c>
      <c r="U35" s="41">
        <f t="shared" si="15"/>
        <v>13.85</v>
      </c>
      <c r="V35">
        <f t="shared" si="16"/>
        <v>10</v>
      </c>
      <c r="X35" t="s">
        <v>9</v>
      </c>
      <c r="Y35" s="42">
        <v>1.1</v>
      </c>
      <c r="Z35" s="42">
        <v>1.1</v>
      </c>
      <c r="AA35" s="42">
        <v>2</v>
      </c>
      <c r="AB35" s="42">
        <v>2</v>
      </c>
      <c r="AC35" s="42">
        <v>4.9</v>
      </c>
      <c r="AD35" s="42">
        <v>5</v>
      </c>
      <c r="AE35" s="42">
        <v>4.9</v>
      </c>
      <c r="AF35" s="42">
        <v>6.3</v>
      </c>
      <c r="AG35" s="42">
        <v>6.2</v>
      </c>
      <c r="AH35" s="42">
        <v>5.8</v>
      </c>
      <c r="AI35" s="42">
        <v>5.8</v>
      </c>
      <c r="AJ35" s="42">
        <v>5.5</v>
      </c>
      <c r="AK35" s="41">
        <f t="shared" si="17"/>
        <v>1.55</v>
      </c>
      <c r="AL35" s="41">
        <f t="shared" si="18"/>
        <v>4.95</v>
      </c>
      <c r="AM35" s="41">
        <f t="shared" si="19"/>
        <v>5.800000000000001</v>
      </c>
      <c r="AN35" s="42"/>
      <c r="AO35" s="41">
        <f t="shared" si="20"/>
        <v>12.3</v>
      </c>
      <c r="AP35">
        <f t="shared" si="21"/>
        <v>10</v>
      </c>
      <c r="AQ35" s="41">
        <f t="shared" si="22"/>
        <v>26.15</v>
      </c>
      <c r="AR35">
        <f t="shared" si="23"/>
        <v>10</v>
      </c>
    </row>
    <row r="36" spans="1:44" ht="15">
      <c r="A36" t="s">
        <v>26</v>
      </c>
      <c r="B36" t="s">
        <v>183</v>
      </c>
      <c r="C36">
        <v>2000</v>
      </c>
      <c r="D36" t="s">
        <v>155</v>
      </c>
      <c r="E36" s="42">
        <v>1.3</v>
      </c>
      <c r="F36" s="42">
        <v>1.4</v>
      </c>
      <c r="G36" s="42">
        <v>4.3</v>
      </c>
      <c r="H36" s="42">
        <v>4.4</v>
      </c>
      <c r="I36" s="42">
        <v>6.2</v>
      </c>
      <c r="J36" s="42">
        <v>6.8</v>
      </c>
      <c r="K36" s="42">
        <v>7</v>
      </c>
      <c r="L36" s="42">
        <v>7.7</v>
      </c>
      <c r="M36" s="42">
        <v>6.7</v>
      </c>
      <c r="N36" s="42">
        <v>6.8</v>
      </c>
      <c r="O36" s="42">
        <v>6.5</v>
      </c>
      <c r="P36" s="42">
        <v>7.3</v>
      </c>
      <c r="Q36" s="41">
        <f t="shared" si="12"/>
        <v>2.8499999999999996</v>
      </c>
      <c r="R36" s="40">
        <f t="shared" si="13"/>
        <v>6.9</v>
      </c>
      <c r="S36" s="40">
        <f t="shared" si="14"/>
        <v>6.75</v>
      </c>
      <c r="U36" s="41">
        <f t="shared" si="15"/>
        <v>16.5</v>
      </c>
      <c r="V36">
        <f t="shared" si="16"/>
        <v>5</v>
      </c>
      <c r="X36" t="s">
        <v>183</v>
      </c>
      <c r="Y36" s="42">
        <v>1.9</v>
      </c>
      <c r="Z36" s="42">
        <v>1.8</v>
      </c>
      <c r="AA36" s="42">
        <v>4.5</v>
      </c>
      <c r="AB36" s="42">
        <v>4</v>
      </c>
      <c r="AC36" s="42">
        <v>5.9</v>
      </c>
      <c r="AD36" s="42">
        <v>5.3</v>
      </c>
      <c r="AE36" s="42">
        <v>5.6</v>
      </c>
      <c r="AF36" s="42">
        <v>6.2</v>
      </c>
      <c r="AG36" s="42">
        <v>6.4</v>
      </c>
      <c r="AH36" s="42">
        <v>6.6</v>
      </c>
      <c r="AI36" s="42">
        <v>6</v>
      </c>
      <c r="AJ36" s="42">
        <v>6.6</v>
      </c>
      <c r="AK36" s="41">
        <f t="shared" si="17"/>
        <v>3.05</v>
      </c>
      <c r="AL36" s="41">
        <f t="shared" si="18"/>
        <v>5.749999999999998</v>
      </c>
      <c r="AM36" s="41">
        <f t="shared" si="19"/>
        <v>6.5</v>
      </c>
      <c r="AN36" s="42"/>
      <c r="AO36" s="41">
        <f t="shared" si="20"/>
        <v>15.3</v>
      </c>
      <c r="AP36">
        <f t="shared" si="21"/>
        <v>6</v>
      </c>
      <c r="AQ36" s="41">
        <f t="shared" si="22"/>
        <v>31.8</v>
      </c>
      <c r="AR36">
        <f t="shared" si="23"/>
        <v>6</v>
      </c>
    </row>
    <row r="37" spans="1:44" ht="15">
      <c r="A37" t="s">
        <v>27</v>
      </c>
      <c r="B37" t="s">
        <v>50</v>
      </c>
      <c r="C37">
        <v>2000</v>
      </c>
      <c r="D37" t="s">
        <v>172</v>
      </c>
      <c r="E37" s="42">
        <v>2.4</v>
      </c>
      <c r="F37" s="42">
        <v>2.8</v>
      </c>
      <c r="G37" s="42">
        <v>5.1</v>
      </c>
      <c r="H37" s="42">
        <v>4.6</v>
      </c>
      <c r="I37" s="42">
        <v>6.2</v>
      </c>
      <c r="J37" s="42">
        <v>7.2</v>
      </c>
      <c r="K37" s="42">
        <v>7.4</v>
      </c>
      <c r="L37" s="42">
        <v>7.6</v>
      </c>
      <c r="M37" s="42">
        <v>6.8</v>
      </c>
      <c r="N37" s="42">
        <v>6.7</v>
      </c>
      <c r="O37" s="42">
        <v>6.3</v>
      </c>
      <c r="P37" s="42">
        <v>6.6</v>
      </c>
      <c r="Q37" s="41">
        <f t="shared" si="12"/>
        <v>3.7249999999999996</v>
      </c>
      <c r="R37" s="40">
        <f t="shared" si="13"/>
        <v>7.299999999999999</v>
      </c>
      <c r="S37" s="40">
        <f t="shared" si="14"/>
        <v>6.649999999999999</v>
      </c>
      <c r="U37" s="41">
        <f t="shared" si="15"/>
        <v>17.675</v>
      </c>
      <c r="V37">
        <f t="shared" si="16"/>
        <v>2</v>
      </c>
      <c r="X37" t="s">
        <v>50</v>
      </c>
      <c r="Y37" s="42">
        <v>1.9</v>
      </c>
      <c r="Z37" s="42">
        <v>2</v>
      </c>
      <c r="AA37" s="42">
        <v>2.4</v>
      </c>
      <c r="AB37" s="42">
        <v>2.4</v>
      </c>
      <c r="AC37" s="42">
        <v>6.4</v>
      </c>
      <c r="AD37" s="42">
        <v>5.9</v>
      </c>
      <c r="AE37" s="42">
        <v>5.4</v>
      </c>
      <c r="AF37" s="42">
        <v>6.8</v>
      </c>
      <c r="AG37" s="42">
        <v>6.8</v>
      </c>
      <c r="AH37" s="42">
        <v>7.4</v>
      </c>
      <c r="AI37" s="42">
        <v>6.9</v>
      </c>
      <c r="AJ37" s="42">
        <v>6.7</v>
      </c>
      <c r="AK37" s="41">
        <f t="shared" si="17"/>
        <v>2.175</v>
      </c>
      <c r="AL37" s="41">
        <f t="shared" si="18"/>
        <v>6.150000000000001</v>
      </c>
      <c r="AM37" s="41">
        <f t="shared" si="19"/>
        <v>6.85</v>
      </c>
      <c r="AN37" s="42"/>
      <c r="AO37" s="41">
        <f t="shared" si="20"/>
        <v>15.175</v>
      </c>
      <c r="AP37">
        <f t="shared" si="21"/>
        <v>7</v>
      </c>
      <c r="AQ37" s="41">
        <f t="shared" si="22"/>
        <v>32.85</v>
      </c>
      <c r="AR37">
        <f t="shared" si="23"/>
        <v>4</v>
      </c>
    </row>
    <row r="38" spans="1:44" ht="15">
      <c r="A38" t="s">
        <v>28</v>
      </c>
      <c r="B38" t="s">
        <v>66</v>
      </c>
      <c r="C38">
        <v>1999</v>
      </c>
      <c r="D38" t="s">
        <v>62</v>
      </c>
      <c r="E38" s="42">
        <v>2.2</v>
      </c>
      <c r="F38" s="42">
        <v>2.6</v>
      </c>
      <c r="G38" s="42">
        <v>3.3</v>
      </c>
      <c r="H38" s="42">
        <v>3.1</v>
      </c>
      <c r="I38" s="42">
        <v>6.4</v>
      </c>
      <c r="J38" s="42">
        <v>6.5</v>
      </c>
      <c r="K38" s="42">
        <v>6.5</v>
      </c>
      <c r="L38" s="42">
        <v>6.8</v>
      </c>
      <c r="M38" s="42">
        <v>5.8</v>
      </c>
      <c r="N38" s="42">
        <v>5.8</v>
      </c>
      <c r="O38" s="42">
        <v>5.2</v>
      </c>
      <c r="P38" s="42">
        <v>6.2</v>
      </c>
      <c r="Q38" s="41">
        <f t="shared" si="12"/>
        <v>2.8000000000000003</v>
      </c>
      <c r="R38" s="40">
        <f t="shared" si="13"/>
        <v>6.499999999999999</v>
      </c>
      <c r="S38" s="40">
        <f t="shared" si="14"/>
        <v>5.800000000000001</v>
      </c>
      <c r="T38">
        <v>0.4</v>
      </c>
      <c r="U38" s="41">
        <f t="shared" si="15"/>
        <v>14.7</v>
      </c>
      <c r="V38">
        <f t="shared" si="16"/>
        <v>9</v>
      </c>
      <c r="X38" t="s">
        <v>66</v>
      </c>
      <c r="Y38" s="42">
        <v>2.6</v>
      </c>
      <c r="Z38" s="42">
        <v>2.6</v>
      </c>
      <c r="AA38" s="42">
        <v>3.8</v>
      </c>
      <c r="AB38" s="42">
        <v>3.2</v>
      </c>
      <c r="AC38" s="42">
        <v>5.3</v>
      </c>
      <c r="AD38" s="42">
        <v>5.2</v>
      </c>
      <c r="AE38" s="42">
        <v>6.1</v>
      </c>
      <c r="AF38" s="42">
        <v>5.8</v>
      </c>
      <c r="AG38" s="42">
        <v>6.5</v>
      </c>
      <c r="AH38" s="42">
        <v>6.8</v>
      </c>
      <c r="AI38" s="42">
        <v>6.2</v>
      </c>
      <c r="AJ38" s="42">
        <v>5.8</v>
      </c>
      <c r="AK38" s="41">
        <f t="shared" si="17"/>
        <v>3.05</v>
      </c>
      <c r="AL38" s="41">
        <f t="shared" si="18"/>
        <v>5.5500000000000025</v>
      </c>
      <c r="AM38" s="41">
        <f t="shared" si="19"/>
        <v>6.35</v>
      </c>
      <c r="AN38" s="42"/>
      <c r="AO38" s="41">
        <f t="shared" si="20"/>
        <v>14.95</v>
      </c>
      <c r="AP38">
        <f t="shared" si="21"/>
        <v>8</v>
      </c>
      <c r="AQ38" s="41">
        <f t="shared" si="22"/>
        <v>29.65</v>
      </c>
      <c r="AR38">
        <f t="shared" si="23"/>
        <v>9</v>
      </c>
    </row>
    <row r="39" spans="1:44" ht="15">
      <c r="A39" t="s">
        <v>29</v>
      </c>
      <c r="B39" t="s">
        <v>49</v>
      </c>
      <c r="C39">
        <v>2000</v>
      </c>
      <c r="D39" t="s">
        <v>172</v>
      </c>
      <c r="E39" s="42">
        <v>2.6</v>
      </c>
      <c r="F39" s="42">
        <v>2.6</v>
      </c>
      <c r="G39" s="42">
        <v>5.1</v>
      </c>
      <c r="H39" s="42">
        <v>4.6</v>
      </c>
      <c r="I39" s="42">
        <v>6.9</v>
      </c>
      <c r="J39" s="42">
        <v>7.2</v>
      </c>
      <c r="K39" s="42">
        <v>7</v>
      </c>
      <c r="L39" s="42">
        <v>7</v>
      </c>
      <c r="M39" s="42">
        <v>6.8</v>
      </c>
      <c r="N39" s="42">
        <v>6.8</v>
      </c>
      <c r="O39" s="42">
        <v>6.7</v>
      </c>
      <c r="P39" s="42">
        <v>6.4</v>
      </c>
      <c r="Q39" s="41">
        <f t="shared" si="12"/>
        <v>3.7249999999999996</v>
      </c>
      <c r="R39" s="40">
        <f t="shared" si="13"/>
        <v>7.000000000000001</v>
      </c>
      <c r="S39" s="40">
        <f t="shared" si="14"/>
        <v>6.750000000000001</v>
      </c>
      <c r="U39" s="41">
        <f t="shared" si="15"/>
        <v>17.475</v>
      </c>
      <c r="V39">
        <f t="shared" si="16"/>
        <v>3</v>
      </c>
      <c r="X39" t="s">
        <v>49</v>
      </c>
      <c r="Y39" s="42">
        <v>3.2</v>
      </c>
      <c r="Z39" s="42">
        <v>3.3</v>
      </c>
      <c r="AA39" s="42">
        <v>3.5</v>
      </c>
      <c r="AB39" s="42">
        <v>3.5</v>
      </c>
      <c r="AC39" s="42">
        <v>6.1</v>
      </c>
      <c r="AD39" s="42">
        <v>6.8</v>
      </c>
      <c r="AE39" s="42">
        <v>5.9</v>
      </c>
      <c r="AF39" s="42">
        <v>6.1</v>
      </c>
      <c r="AG39" s="42">
        <v>6.7</v>
      </c>
      <c r="AH39" s="42">
        <v>7</v>
      </c>
      <c r="AI39" s="42">
        <v>6.7</v>
      </c>
      <c r="AJ39" s="42">
        <v>6.5</v>
      </c>
      <c r="AK39" s="41">
        <f t="shared" si="17"/>
        <v>3.375</v>
      </c>
      <c r="AL39" s="41">
        <f t="shared" si="18"/>
        <v>6.099999999999999</v>
      </c>
      <c r="AM39" s="41">
        <f t="shared" si="19"/>
        <v>6.699999999999999</v>
      </c>
      <c r="AN39" s="42"/>
      <c r="AO39" s="41">
        <f t="shared" si="20"/>
        <v>16.175</v>
      </c>
      <c r="AP39">
        <f t="shared" si="21"/>
        <v>3</v>
      </c>
      <c r="AQ39" s="41">
        <f t="shared" si="22"/>
        <v>33.650000000000006</v>
      </c>
      <c r="AR39">
        <f t="shared" si="23"/>
        <v>3</v>
      </c>
    </row>
    <row r="40" spans="1:44" ht="15">
      <c r="A40" t="s">
        <v>30</v>
      </c>
      <c r="B40" t="s">
        <v>93</v>
      </c>
      <c r="C40">
        <v>2000</v>
      </c>
      <c r="D40" t="s">
        <v>92</v>
      </c>
      <c r="E40" s="42">
        <v>3</v>
      </c>
      <c r="F40" s="42">
        <v>2.8</v>
      </c>
      <c r="G40" s="42">
        <v>4.1</v>
      </c>
      <c r="H40" s="42">
        <v>4.6</v>
      </c>
      <c r="I40" s="42">
        <v>7</v>
      </c>
      <c r="J40" s="42">
        <v>7.1</v>
      </c>
      <c r="K40" s="42">
        <v>6.9</v>
      </c>
      <c r="L40" s="42">
        <v>7.3</v>
      </c>
      <c r="M40" s="42">
        <v>6</v>
      </c>
      <c r="N40" s="42">
        <v>6.2</v>
      </c>
      <c r="O40" s="42">
        <v>6.3</v>
      </c>
      <c r="P40" s="42">
        <v>6.4</v>
      </c>
      <c r="Q40" s="41">
        <f t="shared" si="12"/>
        <v>3.625</v>
      </c>
      <c r="R40" s="40">
        <f t="shared" si="13"/>
        <v>7.05</v>
      </c>
      <c r="S40" s="40">
        <f t="shared" si="14"/>
        <v>6.25</v>
      </c>
      <c r="T40">
        <v>0.4</v>
      </c>
      <c r="U40" s="41">
        <f t="shared" si="15"/>
        <v>16.525</v>
      </c>
      <c r="V40">
        <f t="shared" si="16"/>
        <v>4</v>
      </c>
      <c r="X40" t="s">
        <v>93</v>
      </c>
      <c r="Y40" s="42">
        <v>3.4</v>
      </c>
      <c r="Z40" s="42">
        <v>3.4</v>
      </c>
      <c r="AA40" s="42">
        <v>2.6</v>
      </c>
      <c r="AB40" s="42">
        <v>2.6</v>
      </c>
      <c r="AC40" s="42">
        <v>6.1</v>
      </c>
      <c r="AD40" s="42">
        <v>7.2</v>
      </c>
      <c r="AE40" s="42">
        <v>6.6</v>
      </c>
      <c r="AF40" s="42">
        <v>5.9</v>
      </c>
      <c r="AG40" s="42">
        <v>6.8</v>
      </c>
      <c r="AH40" s="42">
        <v>6.8</v>
      </c>
      <c r="AI40" s="42">
        <v>7.1</v>
      </c>
      <c r="AJ40" s="42">
        <v>6.8</v>
      </c>
      <c r="AK40" s="41">
        <f t="shared" si="17"/>
        <v>3</v>
      </c>
      <c r="AL40" s="41">
        <f t="shared" si="18"/>
        <v>6.349999999999999</v>
      </c>
      <c r="AM40" s="41">
        <f t="shared" si="19"/>
        <v>6.799999999999999</v>
      </c>
      <c r="AN40" s="42"/>
      <c r="AO40" s="41">
        <f t="shared" si="20"/>
        <v>16.15</v>
      </c>
      <c r="AP40">
        <f t="shared" si="21"/>
        <v>4</v>
      </c>
      <c r="AQ40" s="41">
        <f t="shared" si="22"/>
        <v>32.675</v>
      </c>
      <c r="AR40">
        <f t="shared" si="23"/>
        <v>5</v>
      </c>
    </row>
    <row r="41" spans="1:44" ht="15">
      <c r="A41" t="s">
        <v>31</v>
      </c>
      <c r="B41" t="s">
        <v>100</v>
      </c>
      <c r="C41">
        <v>1999</v>
      </c>
      <c r="D41" t="s">
        <v>98</v>
      </c>
      <c r="E41" s="42">
        <v>1.5</v>
      </c>
      <c r="F41" s="42">
        <v>1.5</v>
      </c>
      <c r="G41" s="42">
        <v>3</v>
      </c>
      <c r="H41" s="42">
        <v>3.7</v>
      </c>
      <c r="I41" s="42">
        <v>6.1</v>
      </c>
      <c r="J41" s="42">
        <v>6.7</v>
      </c>
      <c r="K41" s="42">
        <v>6.8</v>
      </c>
      <c r="L41" s="42">
        <v>7.2</v>
      </c>
      <c r="M41" s="42">
        <v>6.4</v>
      </c>
      <c r="N41" s="42">
        <v>6.1</v>
      </c>
      <c r="O41" s="42">
        <v>5.8</v>
      </c>
      <c r="P41" s="42">
        <v>6.2</v>
      </c>
      <c r="Q41" s="41">
        <f t="shared" si="12"/>
        <v>2.425</v>
      </c>
      <c r="R41" s="40">
        <f t="shared" si="13"/>
        <v>6.750000000000001</v>
      </c>
      <c r="S41" s="40">
        <f t="shared" si="14"/>
        <v>6.15</v>
      </c>
      <c r="U41" s="41">
        <f t="shared" si="15"/>
        <v>15.325</v>
      </c>
      <c r="V41">
        <f t="shared" si="16"/>
        <v>8</v>
      </c>
      <c r="X41" t="s">
        <v>100</v>
      </c>
      <c r="Y41" s="42">
        <v>2.1</v>
      </c>
      <c r="Z41" s="42">
        <v>2.1</v>
      </c>
      <c r="AA41" s="42">
        <v>4.3</v>
      </c>
      <c r="AB41" s="42">
        <v>4</v>
      </c>
      <c r="AC41" s="42">
        <v>6.3</v>
      </c>
      <c r="AD41" s="42">
        <v>6.4</v>
      </c>
      <c r="AE41" s="42">
        <v>5.8</v>
      </c>
      <c r="AF41" s="42">
        <v>4.7</v>
      </c>
      <c r="AG41" s="42">
        <v>7.1</v>
      </c>
      <c r="AH41" s="42">
        <v>7</v>
      </c>
      <c r="AI41" s="42">
        <v>6.4</v>
      </c>
      <c r="AJ41" s="42">
        <v>6.5</v>
      </c>
      <c r="AK41" s="41">
        <f t="shared" si="17"/>
        <v>3.125</v>
      </c>
      <c r="AL41" s="41">
        <f t="shared" si="18"/>
        <v>6.049999999999999</v>
      </c>
      <c r="AM41" s="41">
        <f t="shared" si="19"/>
        <v>6.749999999999999</v>
      </c>
      <c r="AN41" s="42"/>
      <c r="AO41" s="41">
        <f t="shared" si="20"/>
        <v>15.925</v>
      </c>
      <c r="AP41">
        <f t="shared" si="21"/>
        <v>5</v>
      </c>
      <c r="AQ41" s="41">
        <f t="shared" si="22"/>
        <v>31.25</v>
      </c>
      <c r="AR41">
        <f t="shared" si="23"/>
        <v>7</v>
      </c>
    </row>
    <row r="42" spans="1:44" ht="15">
      <c r="A42" t="s">
        <v>33</v>
      </c>
      <c r="B42" t="s">
        <v>135</v>
      </c>
      <c r="C42">
        <v>1999</v>
      </c>
      <c r="D42" t="s">
        <v>134</v>
      </c>
      <c r="E42" s="42">
        <v>3.4</v>
      </c>
      <c r="F42" s="42">
        <v>3.4</v>
      </c>
      <c r="G42" s="42">
        <v>4.4</v>
      </c>
      <c r="H42" s="42">
        <v>4.6</v>
      </c>
      <c r="I42" s="42">
        <v>7.5</v>
      </c>
      <c r="J42" s="42">
        <v>7</v>
      </c>
      <c r="K42" s="42">
        <v>7.4</v>
      </c>
      <c r="L42" s="42">
        <v>7</v>
      </c>
      <c r="M42" s="42">
        <v>6.8</v>
      </c>
      <c r="N42" s="42">
        <v>7</v>
      </c>
      <c r="O42" s="42">
        <v>7</v>
      </c>
      <c r="P42" s="42">
        <v>6.9</v>
      </c>
      <c r="Q42" s="41">
        <f t="shared" si="12"/>
        <v>3.95</v>
      </c>
      <c r="R42" s="40">
        <f t="shared" si="13"/>
        <v>7.199999999999999</v>
      </c>
      <c r="S42" s="40">
        <f t="shared" si="14"/>
        <v>6.950000000000001</v>
      </c>
      <c r="U42" s="41">
        <f t="shared" si="15"/>
        <v>18.1</v>
      </c>
      <c r="V42">
        <f t="shared" si="16"/>
        <v>1</v>
      </c>
      <c r="X42" t="s">
        <v>135</v>
      </c>
      <c r="Y42" s="42">
        <v>2.2</v>
      </c>
      <c r="Z42" s="42">
        <v>2.5</v>
      </c>
      <c r="AA42" s="42">
        <v>4</v>
      </c>
      <c r="AB42" s="42">
        <v>3.8</v>
      </c>
      <c r="AC42" s="42">
        <v>6.2</v>
      </c>
      <c r="AD42" s="42">
        <v>6.8</v>
      </c>
      <c r="AE42" s="42">
        <v>6.5</v>
      </c>
      <c r="AF42" s="42">
        <v>5.7</v>
      </c>
      <c r="AG42" s="42">
        <v>6.9</v>
      </c>
      <c r="AH42" s="42">
        <v>7.1</v>
      </c>
      <c r="AI42" s="42">
        <v>7.5</v>
      </c>
      <c r="AJ42" s="42">
        <v>6.5</v>
      </c>
      <c r="AK42" s="41">
        <f t="shared" si="17"/>
        <v>3.125</v>
      </c>
      <c r="AL42" s="41">
        <f t="shared" si="18"/>
        <v>6.35</v>
      </c>
      <c r="AM42" s="41">
        <f t="shared" si="19"/>
        <v>7</v>
      </c>
      <c r="AN42" s="42"/>
      <c r="AO42" s="41">
        <f t="shared" si="20"/>
        <v>16.475</v>
      </c>
      <c r="AP42">
        <f t="shared" si="21"/>
        <v>2</v>
      </c>
      <c r="AQ42" s="41">
        <f t="shared" si="22"/>
        <v>34.575</v>
      </c>
      <c r="AR42">
        <f t="shared" si="23"/>
        <v>2</v>
      </c>
    </row>
    <row r="46" spans="1:44" ht="15">
      <c r="A46" t="s">
        <v>23</v>
      </c>
      <c r="B46" t="s">
        <v>74</v>
      </c>
      <c r="C46">
        <v>1999</v>
      </c>
      <c r="D46" t="s">
        <v>5</v>
      </c>
      <c r="E46" s="42">
        <v>1.2</v>
      </c>
      <c r="F46" s="42">
        <v>1.2</v>
      </c>
      <c r="G46" s="42">
        <v>1.8</v>
      </c>
      <c r="H46" s="42">
        <v>2</v>
      </c>
      <c r="I46" s="42">
        <v>5.8</v>
      </c>
      <c r="J46" s="42">
        <v>5.7</v>
      </c>
      <c r="K46" s="42">
        <v>4.5</v>
      </c>
      <c r="L46" s="42">
        <v>5.8</v>
      </c>
      <c r="M46" s="42">
        <v>5.4</v>
      </c>
      <c r="N46" s="42">
        <v>5.2</v>
      </c>
      <c r="O46" s="42">
        <v>4.7</v>
      </c>
      <c r="P46" s="42">
        <v>5.1</v>
      </c>
      <c r="Q46" s="41">
        <f aca="true" t="shared" si="24" ref="Q46:Q52">((E46+F46)/2+(G46+H46)/2)/2</f>
        <v>1.5499999999999998</v>
      </c>
      <c r="R46" s="40">
        <f>(SUM(I46:L46)-MAX(I46:L46)-MIN(I46:L46))/2</f>
        <v>5.75</v>
      </c>
      <c r="S46" s="40">
        <f>(SUM(M46:P46)-MAX(M46:P46)-MIN(M46:P46))/2</f>
        <v>5.149999999999999</v>
      </c>
      <c r="U46" s="41">
        <f>ROUND(Q46+R46+S46-T46,4)</f>
        <v>12.45</v>
      </c>
      <c r="V46">
        <f>RANK(U46,U$46:U$52)</f>
        <v>7</v>
      </c>
      <c r="X46" t="s">
        <v>74</v>
      </c>
      <c r="Y46" s="42">
        <v>0.6</v>
      </c>
      <c r="Z46" s="42">
        <v>0.6</v>
      </c>
      <c r="AA46" s="42">
        <v>2.9</v>
      </c>
      <c r="AB46" s="42">
        <v>2.6</v>
      </c>
      <c r="AC46" s="42">
        <v>6.1</v>
      </c>
      <c r="AD46" s="42">
        <v>6.3</v>
      </c>
      <c r="AE46" s="42">
        <v>6.2</v>
      </c>
      <c r="AF46" s="42">
        <v>6.5</v>
      </c>
      <c r="AG46" s="42">
        <v>6.4</v>
      </c>
      <c r="AH46" s="42">
        <v>6.9</v>
      </c>
      <c r="AI46" s="42">
        <v>5.8</v>
      </c>
      <c r="AJ46" s="42">
        <v>6.7</v>
      </c>
      <c r="AK46" s="41">
        <f>((Y46+Z46)/2+(AA46+AB46)/2)/2</f>
        <v>1.675</v>
      </c>
      <c r="AL46" s="41">
        <f>(SUM(AC46:AF46)-MAX(AC46:AF46)-MIN(AC46:AF46))/2</f>
        <v>6.249999999999999</v>
      </c>
      <c r="AM46" s="41">
        <f>(SUM(AG46:AJ46)-MAX(AG46:AJ46)-MIN(AG46:AJ46))/2</f>
        <v>6.549999999999999</v>
      </c>
      <c r="AN46" s="42"/>
      <c r="AO46" s="41">
        <f>ROUND(AK46+AL46+AM46-AN46,4)</f>
        <v>14.475</v>
      </c>
      <c r="AP46">
        <f>RANK(AO46,$AO$46:$AO$52)</f>
        <v>5</v>
      </c>
      <c r="AQ46" s="41">
        <f>U46+AO46</f>
        <v>26.924999999999997</v>
      </c>
      <c r="AR46">
        <f>_xlfn.RANK.EQ(AQ46,AQ$46:AQ$52)</f>
        <v>5</v>
      </c>
    </row>
    <row r="47" spans="1:44" ht="15">
      <c r="A47" t="s">
        <v>24</v>
      </c>
      <c r="B47" t="s">
        <v>139</v>
      </c>
      <c r="C47">
        <v>2000</v>
      </c>
      <c r="D47" t="s">
        <v>137</v>
      </c>
      <c r="E47" s="42">
        <v>1.2</v>
      </c>
      <c r="F47" s="42">
        <v>1.3</v>
      </c>
      <c r="G47" s="42">
        <v>3.3</v>
      </c>
      <c r="H47" s="42">
        <v>3.2</v>
      </c>
      <c r="I47" s="42">
        <v>6.3</v>
      </c>
      <c r="J47" s="42">
        <v>6.1</v>
      </c>
      <c r="K47" s="42">
        <v>5</v>
      </c>
      <c r="L47" s="42">
        <v>6.4</v>
      </c>
      <c r="M47" s="42">
        <v>5.2</v>
      </c>
      <c r="N47" s="42">
        <v>6.2</v>
      </c>
      <c r="O47" s="42">
        <v>6.2</v>
      </c>
      <c r="P47" s="42">
        <v>6</v>
      </c>
      <c r="Q47" s="41">
        <f t="shared" si="24"/>
        <v>2.25</v>
      </c>
      <c r="R47" s="40">
        <f aca="true" t="shared" si="25" ref="R47:R52">(SUM(I47:L47)-MAX(I47:L47)-MIN(I47:L47))/2</f>
        <v>6.199999999999999</v>
      </c>
      <c r="S47" s="40">
        <f aca="true" t="shared" si="26" ref="S47:S52">(SUM(M47:P47)-MAX(M47:P47)-MIN(M47:P47))/2</f>
        <v>6.100000000000001</v>
      </c>
      <c r="U47" s="41">
        <f aca="true" t="shared" si="27" ref="U47:U52">ROUND(Q47+R47+S47-T47,4)</f>
        <v>14.55</v>
      </c>
      <c r="V47">
        <f aca="true" t="shared" si="28" ref="V47:V52">RANK(U47,U$46:U$52)</f>
        <v>2</v>
      </c>
      <c r="X47" t="s">
        <v>139</v>
      </c>
      <c r="Y47" s="42">
        <v>0.8</v>
      </c>
      <c r="Z47" s="42">
        <v>0.8</v>
      </c>
      <c r="AA47" s="42">
        <v>3</v>
      </c>
      <c r="AB47" s="42">
        <v>2.9</v>
      </c>
      <c r="AC47" s="42">
        <v>6.7</v>
      </c>
      <c r="AD47" s="42">
        <v>6.8</v>
      </c>
      <c r="AE47" s="42">
        <v>6.4</v>
      </c>
      <c r="AF47" s="42">
        <v>6.8</v>
      </c>
      <c r="AG47" s="42">
        <v>6.3</v>
      </c>
      <c r="AH47" s="42">
        <v>6.3</v>
      </c>
      <c r="AI47" s="42">
        <v>6.2</v>
      </c>
      <c r="AJ47" s="42">
        <v>6.4</v>
      </c>
      <c r="AK47" s="41">
        <f aca="true" t="shared" si="29" ref="AK47:AK52">((Y47+Z47)/2+(AA47+AB47)/2)/2</f>
        <v>1.875</v>
      </c>
      <c r="AL47" s="41">
        <f aca="true" t="shared" si="30" ref="AL47:AL52">(SUM(AC47:AF47)-MAX(AC47:AF47)-MIN(AC47:AF47))/2</f>
        <v>6.749999999999999</v>
      </c>
      <c r="AM47" s="41">
        <f aca="true" t="shared" si="31" ref="AM47:AM52">(SUM(AG47:AJ47)-MAX(AG47:AJ47)-MIN(AG47:AJ47))/2</f>
        <v>6.3000000000000025</v>
      </c>
      <c r="AN47" s="42"/>
      <c r="AO47" s="41">
        <f aca="true" t="shared" si="32" ref="AO47:AO52">ROUND(AK47+AL47+AM47-AN47,4)</f>
        <v>14.925</v>
      </c>
      <c r="AP47">
        <f aca="true" t="shared" si="33" ref="AP47:AP52">RANK(AO47,$AO$46:$AO$52)</f>
        <v>4</v>
      </c>
      <c r="AQ47" s="41">
        <f aca="true" t="shared" si="34" ref="AQ47:AQ52">U47+AO47</f>
        <v>29.475</v>
      </c>
      <c r="AR47">
        <f aca="true" t="shared" si="35" ref="AR47:AR52">_xlfn.RANK.EQ(AQ47,AQ$46:AQ$52)</f>
        <v>3</v>
      </c>
    </row>
    <row r="48" spans="1:44" ht="15">
      <c r="A48" t="s">
        <v>25</v>
      </c>
      <c r="B48" t="s">
        <v>169</v>
      </c>
      <c r="C48">
        <v>2000</v>
      </c>
      <c r="D48" t="s">
        <v>155</v>
      </c>
      <c r="E48" s="42">
        <v>1.3</v>
      </c>
      <c r="F48" s="42">
        <v>1.3</v>
      </c>
      <c r="G48" s="42">
        <v>1.9</v>
      </c>
      <c r="H48" s="42">
        <v>1.5</v>
      </c>
      <c r="I48" s="42">
        <v>5.7</v>
      </c>
      <c r="J48" s="42">
        <v>5.8</v>
      </c>
      <c r="K48" s="42">
        <v>4.2</v>
      </c>
      <c r="L48" s="42">
        <v>5.6</v>
      </c>
      <c r="M48" s="42">
        <v>5.4</v>
      </c>
      <c r="N48" s="42">
        <v>5.7</v>
      </c>
      <c r="O48" s="42">
        <v>5.5</v>
      </c>
      <c r="P48" s="42">
        <v>5.4</v>
      </c>
      <c r="Q48" s="41">
        <f t="shared" si="24"/>
        <v>1.5</v>
      </c>
      <c r="R48" s="40">
        <f t="shared" si="25"/>
        <v>5.649999999999999</v>
      </c>
      <c r="S48" s="40">
        <f t="shared" si="26"/>
        <v>5.45</v>
      </c>
      <c r="U48" s="41">
        <f t="shared" si="27"/>
        <v>12.6</v>
      </c>
      <c r="V48">
        <f t="shared" si="28"/>
        <v>6</v>
      </c>
      <c r="X48" t="s">
        <v>169</v>
      </c>
      <c r="Y48" s="42">
        <v>1.4</v>
      </c>
      <c r="Z48" s="42">
        <v>1.4</v>
      </c>
      <c r="AA48" s="42">
        <v>2.8</v>
      </c>
      <c r="AB48" s="42">
        <v>3.4</v>
      </c>
      <c r="AC48" s="42">
        <v>6.8</v>
      </c>
      <c r="AD48" s="42">
        <v>6.4</v>
      </c>
      <c r="AE48" s="42">
        <v>6.3</v>
      </c>
      <c r="AF48" s="42">
        <v>6.7</v>
      </c>
      <c r="AG48" s="42">
        <v>6.4</v>
      </c>
      <c r="AH48" s="42">
        <v>6.6</v>
      </c>
      <c r="AI48" s="42">
        <v>5.4</v>
      </c>
      <c r="AJ48" s="42">
        <v>6.8</v>
      </c>
      <c r="AK48" s="41">
        <f t="shared" si="29"/>
        <v>2.25</v>
      </c>
      <c r="AL48" s="41">
        <f t="shared" si="30"/>
        <v>6.549999999999999</v>
      </c>
      <c r="AM48" s="41">
        <f t="shared" si="31"/>
        <v>6.499999999999999</v>
      </c>
      <c r="AN48" s="42"/>
      <c r="AO48" s="41">
        <f t="shared" si="32"/>
        <v>15.3</v>
      </c>
      <c r="AP48">
        <f t="shared" si="33"/>
        <v>3</v>
      </c>
      <c r="AQ48" s="41">
        <f t="shared" si="34"/>
        <v>27.9</v>
      </c>
      <c r="AR48">
        <f t="shared" si="35"/>
        <v>4</v>
      </c>
    </row>
    <row r="49" spans="1:44" ht="15">
      <c r="A49" t="s">
        <v>26</v>
      </c>
      <c r="B49" t="s">
        <v>94</v>
      </c>
      <c r="C49">
        <v>1999</v>
      </c>
      <c r="D49" t="s">
        <v>92</v>
      </c>
      <c r="E49" s="42">
        <v>2.2</v>
      </c>
      <c r="F49" s="42">
        <v>2</v>
      </c>
      <c r="G49" s="42">
        <v>3.5</v>
      </c>
      <c r="H49" s="42">
        <v>3.7</v>
      </c>
      <c r="I49" s="42">
        <v>6</v>
      </c>
      <c r="J49" s="42">
        <v>5.1</v>
      </c>
      <c r="K49" s="42">
        <v>4.8</v>
      </c>
      <c r="L49" s="42">
        <v>5.4</v>
      </c>
      <c r="M49" s="42">
        <v>6</v>
      </c>
      <c r="N49" s="42">
        <v>6.8</v>
      </c>
      <c r="O49" s="42">
        <v>6.3</v>
      </c>
      <c r="P49" s="42">
        <v>5.7</v>
      </c>
      <c r="Q49" s="41">
        <f t="shared" si="24"/>
        <v>2.85</v>
      </c>
      <c r="R49" s="40">
        <f t="shared" si="25"/>
        <v>5.249999999999998</v>
      </c>
      <c r="S49" s="40">
        <f t="shared" si="26"/>
        <v>6.15</v>
      </c>
      <c r="U49" s="41">
        <f t="shared" si="27"/>
        <v>14.25</v>
      </c>
      <c r="V49">
        <f t="shared" si="28"/>
        <v>4</v>
      </c>
      <c r="X49" t="s">
        <v>94</v>
      </c>
      <c r="Y49" s="42">
        <v>0.4</v>
      </c>
      <c r="Z49" s="42">
        <v>0.2</v>
      </c>
      <c r="AA49" s="42">
        <v>1.7</v>
      </c>
      <c r="AB49" s="42">
        <v>1.5</v>
      </c>
      <c r="AC49" s="42">
        <v>6.3</v>
      </c>
      <c r="AD49" s="42">
        <v>5</v>
      </c>
      <c r="AE49" s="42">
        <v>5</v>
      </c>
      <c r="AF49" s="42">
        <v>5.4</v>
      </c>
      <c r="AG49" s="42">
        <v>4</v>
      </c>
      <c r="AH49" s="42">
        <v>4</v>
      </c>
      <c r="AI49" s="42">
        <v>4</v>
      </c>
      <c r="AJ49" s="42">
        <v>4</v>
      </c>
      <c r="AK49" s="41">
        <f t="shared" si="29"/>
        <v>0.9500000000000001</v>
      </c>
      <c r="AL49" s="41">
        <f t="shared" si="30"/>
        <v>5.200000000000001</v>
      </c>
      <c r="AM49" s="41">
        <f t="shared" si="31"/>
        <v>4</v>
      </c>
      <c r="AN49" s="42"/>
      <c r="AO49" s="41">
        <f t="shared" si="32"/>
        <v>10.15</v>
      </c>
      <c r="AP49">
        <f t="shared" si="33"/>
        <v>7</v>
      </c>
      <c r="AQ49" s="41">
        <f t="shared" si="34"/>
        <v>24.4</v>
      </c>
      <c r="AR49">
        <f t="shared" si="35"/>
        <v>7</v>
      </c>
    </row>
    <row r="50" spans="1:44" ht="15">
      <c r="A50" t="s">
        <v>27</v>
      </c>
      <c r="B50" t="s">
        <v>108</v>
      </c>
      <c r="C50">
        <v>2000</v>
      </c>
      <c r="D50" t="s">
        <v>106</v>
      </c>
      <c r="E50" s="42">
        <v>1.1</v>
      </c>
      <c r="F50" s="42">
        <v>1</v>
      </c>
      <c r="G50" s="42">
        <v>3.1</v>
      </c>
      <c r="H50" s="42">
        <v>2.7</v>
      </c>
      <c r="I50" s="42">
        <v>5.1</v>
      </c>
      <c r="J50" s="42">
        <v>5.2</v>
      </c>
      <c r="K50" s="42">
        <v>4.9</v>
      </c>
      <c r="L50" s="42">
        <v>4.9</v>
      </c>
      <c r="M50" s="42">
        <v>5.8</v>
      </c>
      <c r="N50" s="42">
        <v>6.2</v>
      </c>
      <c r="O50" s="42">
        <v>5.7</v>
      </c>
      <c r="P50" s="42">
        <v>5.8</v>
      </c>
      <c r="Q50" s="41">
        <f t="shared" si="24"/>
        <v>1.975</v>
      </c>
      <c r="R50" s="40">
        <f t="shared" si="25"/>
        <v>5.000000000000001</v>
      </c>
      <c r="S50" s="40">
        <f t="shared" si="26"/>
        <v>5.800000000000001</v>
      </c>
      <c r="U50" s="41">
        <f t="shared" si="27"/>
        <v>12.775</v>
      </c>
      <c r="V50">
        <f t="shared" si="28"/>
        <v>5</v>
      </c>
      <c r="X50" t="s">
        <v>108</v>
      </c>
      <c r="Y50" s="42">
        <v>1.1</v>
      </c>
      <c r="Z50" s="42">
        <v>1.1</v>
      </c>
      <c r="AA50" s="42">
        <v>2.2</v>
      </c>
      <c r="AB50" s="42">
        <v>2.7</v>
      </c>
      <c r="AC50" s="42">
        <v>6.1</v>
      </c>
      <c r="AD50" s="42">
        <v>6.5</v>
      </c>
      <c r="AE50" s="42">
        <v>6.2</v>
      </c>
      <c r="AF50" s="42">
        <v>6.2</v>
      </c>
      <c r="AG50" s="42">
        <v>6.5</v>
      </c>
      <c r="AH50" s="42">
        <v>6</v>
      </c>
      <c r="AI50" s="42">
        <v>5.7</v>
      </c>
      <c r="AJ50" s="42">
        <v>6.1</v>
      </c>
      <c r="AK50" s="41">
        <f t="shared" si="29"/>
        <v>1.7750000000000001</v>
      </c>
      <c r="AL50" s="41">
        <f t="shared" si="30"/>
        <v>6.2</v>
      </c>
      <c r="AM50" s="41">
        <f t="shared" si="31"/>
        <v>6.049999999999999</v>
      </c>
      <c r="AN50" s="42"/>
      <c r="AO50" s="41">
        <f t="shared" si="32"/>
        <v>14.025</v>
      </c>
      <c r="AP50">
        <f t="shared" si="33"/>
        <v>6</v>
      </c>
      <c r="AQ50" s="41">
        <f t="shared" si="34"/>
        <v>26.8</v>
      </c>
      <c r="AR50">
        <f t="shared" si="35"/>
        <v>6</v>
      </c>
    </row>
    <row r="51" spans="1:44" ht="15">
      <c r="A51" t="s">
        <v>29</v>
      </c>
      <c r="B51" t="s">
        <v>6</v>
      </c>
      <c r="C51">
        <v>1999</v>
      </c>
      <c r="D51" t="s">
        <v>5</v>
      </c>
      <c r="E51" s="42">
        <v>1.4</v>
      </c>
      <c r="F51" s="42">
        <v>1.4</v>
      </c>
      <c r="G51" s="42">
        <v>3.3</v>
      </c>
      <c r="H51" s="42">
        <v>3.5</v>
      </c>
      <c r="I51" s="42">
        <v>6.1</v>
      </c>
      <c r="J51" s="42">
        <v>6.8</v>
      </c>
      <c r="K51" s="42">
        <v>5.2</v>
      </c>
      <c r="L51" s="42">
        <v>6.3</v>
      </c>
      <c r="M51" s="42">
        <v>6.9</v>
      </c>
      <c r="N51" s="42">
        <v>6.7</v>
      </c>
      <c r="O51" s="42">
        <v>6.5</v>
      </c>
      <c r="P51" s="42">
        <v>5.6</v>
      </c>
      <c r="Q51" s="41">
        <f t="shared" si="24"/>
        <v>2.4</v>
      </c>
      <c r="R51" s="40">
        <f t="shared" si="25"/>
        <v>6.199999999999999</v>
      </c>
      <c r="S51" s="40">
        <f t="shared" si="26"/>
        <v>6.600000000000002</v>
      </c>
      <c r="U51" s="41">
        <f t="shared" si="27"/>
        <v>15.2</v>
      </c>
      <c r="V51">
        <f t="shared" si="28"/>
        <v>1</v>
      </c>
      <c r="X51" t="s">
        <v>6</v>
      </c>
      <c r="Y51" s="42">
        <v>1.7</v>
      </c>
      <c r="Z51" s="42">
        <v>1.7</v>
      </c>
      <c r="AA51" s="42">
        <v>2.5</v>
      </c>
      <c r="AB51" s="42">
        <v>2.8</v>
      </c>
      <c r="AC51" s="42">
        <v>7.3</v>
      </c>
      <c r="AD51" s="42">
        <v>6.8</v>
      </c>
      <c r="AE51" s="42">
        <v>6</v>
      </c>
      <c r="AF51" s="42">
        <v>6.3</v>
      </c>
      <c r="AG51" s="42">
        <v>7</v>
      </c>
      <c r="AH51" s="42">
        <v>7</v>
      </c>
      <c r="AI51" s="42">
        <v>6</v>
      </c>
      <c r="AJ51" s="42">
        <v>6.7</v>
      </c>
      <c r="AK51" s="41">
        <f t="shared" si="29"/>
        <v>2.175</v>
      </c>
      <c r="AL51" s="41">
        <f t="shared" si="30"/>
        <v>6.550000000000001</v>
      </c>
      <c r="AM51" s="41">
        <f t="shared" si="31"/>
        <v>6.85</v>
      </c>
      <c r="AN51" s="42"/>
      <c r="AO51" s="41">
        <f t="shared" si="32"/>
        <v>15.575</v>
      </c>
      <c r="AP51">
        <f t="shared" si="33"/>
        <v>2</v>
      </c>
      <c r="AQ51" s="41">
        <f t="shared" si="34"/>
        <v>30.775</v>
      </c>
      <c r="AR51">
        <f t="shared" si="35"/>
        <v>1</v>
      </c>
    </row>
    <row r="52" spans="1:44" ht="15">
      <c r="A52" t="s">
        <v>30</v>
      </c>
      <c r="B52" t="s">
        <v>205</v>
      </c>
      <c r="C52">
        <v>2000</v>
      </c>
      <c r="D52" t="s">
        <v>0</v>
      </c>
      <c r="E52" s="42">
        <v>2</v>
      </c>
      <c r="F52" s="42">
        <v>2</v>
      </c>
      <c r="G52" s="42">
        <v>2.8</v>
      </c>
      <c r="H52" s="42">
        <v>2.6</v>
      </c>
      <c r="I52" s="42">
        <v>5.4</v>
      </c>
      <c r="J52" s="42">
        <v>5</v>
      </c>
      <c r="K52" s="42">
        <v>5.8</v>
      </c>
      <c r="L52" s="42">
        <v>6.2</v>
      </c>
      <c r="M52" s="42">
        <v>5.1</v>
      </c>
      <c r="N52" s="42">
        <v>6.7</v>
      </c>
      <c r="O52" s="42">
        <v>6.7</v>
      </c>
      <c r="P52" s="42">
        <v>6.4</v>
      </c>
      <c r="Q52" s="41">
        <f t="shared" si="24"/>
        <v>2.35</v>
      </c>
      <c r="R52" s="40">
        <f t="shared" si="25"/>
        <v>5.6</v>
      </c>
      <c r="S52" s="40">
        <f t="shared" si="26"/>
        <v>6.55</v>
      </c>
      <c r="U52" s="41">
        <f t="shared" si="27"/>
        <v>14.5</v>
      </c>
      <c r="V52">
        <f t="shared" si="28"/>
        <v>3</v>
      </c>
      <c r="X52" t="s">
        <v>205</v>
      </c>
      <c r="Y52" s="42">
        <v>1.3</v>
      </c>
      <c r="Z52" s="42">
        <v>1</v>
      </c>
      <c r="AA52" s="42">
        <v>4.3</v>
      </c>
      <c r="AB52" s="42">
        <v>4.8</v>
      </c>
      <c r="AC52" s="42">
        <v>6.8</v>
      </c>
      <c r="AD52" s="42">
        <v>6.4</v>
      </c>
      <c r="AE52" s="42">
        <v>6.5</v>
      </c>
      <c r="AF52" s="42">
        <v>6.4</v>
      </c>
      <c r="AG52" s="42">
        <v>6.5</v>
      </c>
      <c r="AH52" s="42">
        <v>6.8</v>
      </c>
      <c r="AI52" s="42">
        <v>6.2</v>
      </c>
      <c r="AJ52" s="42">
        <v>6.5</v>
      </c>
      <c r="AK52" s="41">
        <f t="shared" si="29"/>
        <v>2.8499999999999996</v>
      </c>
      <c r="AL52" s="41">
        <f t="shared" si="30"/>
        <v>6.45</v>
      </c>
      <c r="AM52" s="41">
        <f t="shared" si="31"/>
        <v>6.5</v>
      </c>
      <c r="AN52" s="42"/>
      <c r="AO52" s="41">
        <f t="shared" si="32"/>
        <v>15.8</v>
      </c>
      <c r="AP52">
        <f t="shared" si="33"/>
        <v>1</v>
      </c>
      <c r="AQ52" s="41">
        <f t="shared" si="34"/>
        <v>30.3</v>
      </c>
      <c r="AR52">
        <f t="shared" si="35"/>
        <v>2</v>
      </c>
    </row>
    <row r="56" spans="1:44" ht="15">
      <c r="A56" t="s">
        <v>22</v>
      </c>
      <c r="B56" t="s">
        <v>104</v>
      </c>
      <c r="C56">
        <v>1988</v>
      </c>
      <c r="D56" t="s">
        <v>105</v>
      </c>
      <c r="E56" s="42">
        <v>1.1</v>
      </c>
      <c r="F56" s="42">
        <v>1.1</v>
      </c>
      <c r="G56" s="42">
        <v>3.3</v>
      </c>
      <c r="H56" s="42">
        <v>3.1</v>
      </c>
      <c r="I56" s="42">
        <v>5.1</v>
      </c>
      <c r="J56" s="42">
        <v>6</v>
      </c>
      <c r="K56" s="42">
        <v>5.5</v>
      </c>
      <c r="L56" s="42">
        <v>7</v>
      </c>
      <c r="M56" s="42">
        <v>6.6</v>
      </c>
      <c r="N56" s="42">
        <v>6.8</v>
      </c>
      <c r="O56" s="42">
        <v>6.1</v>
      </c>
      <c r="P56" s="42">
        <v>6.7</v>
      </c>
      <c r="Q56" s="41">
        <f>((E56+F56)/2+(G56+H56)/2)/2</f>
        <v>2.1500000000000004</v>
      </c>
      <c r="R56" s="40">
        <f>(SUM(I56:L56)-MAX(I56:L56)-MIN(I56:L56))/2</f>
        <v>5.750000000000001</v>
      </c>
      <c r="S56" s="40">
        <f>(SUM(M56:P56)-MAX(M56:P56)-MIN(M56:P56))/2</f>
        <v>6.6499999999999995</v>
      </c>
      <c r="U56" s="41">
        <f>ROUND(Q56+R56+S56-T56,4)</f>
        <v>14.55</v>
      </c>
      <c r="V56">
        <f>RANK(U56,U$56:U$67)</f>
        <v>11</v>
      </c>
      <c r="X56" t="s">
        <v>104</v>
      </c>
      <c r="Y56" s="42">
        <v>1.7</v>
      </c>
      <c r="Z56" s="42">
        <v>1.7</v>
      </c>
      <c r="AA56" s="42">
        <v>3</v>
      </c>
      <c r="AB56" s="42">
        <v>3.1</v>
      </c>
      <c r="AC56" s="42">
        <v>5.8</v>
      </c>
      <c r="AD56" s="42">
        <v>6</v>
      </c>
      <c r="AE56" s="42">
        <v>5.8</v>
      </c>
      <c r="AF56" s="42">
        <v>4.8</v>
      </c>
      <c r="AG56" s="42">
        <v>5.9</v>
      </c>
      <c r="AH56" s="42">
        <v>6.1</v>
      </c>
      <c r="AI56" s="42">
        <v>5.7</v>
      </c>
      <c r="AJ56" s="42">
        <v>6.4</v>
      </c>
      <c r="AK56" s="41">
        <f>((Y56+Z56)/2+(AA56+AB56)/2)/2</f>
        <v>2.375</v>
      </c>
      <c r="AL56" s="41">
        <f>(SUM(AC56:AF56)-MAX(AC56:AF56)-MIN(AC56:AF56))/2</f>
        <v>5.800000000000001</v>
      </c>
      <c r="AM56" s="41">
        <f>(SUM(AG56:AJ56)-MAX(AG56:AJ56)-MIN(AG56:AJ56))/2</f>
        <v>6.000000000000002</v>
      </c>
      <c r="AN56" s="42"/>
      <c r="AO56" s="41">
        <f>ROUND(AK56+AL56+AM56-AN56,4)</f>
        <v>14.175</v>
      </c>
      <c r="AP56">
        <f>RANK(AO56,$AO$56:$AO$67)</f>
        <v>9</v>
      </c>
      <c r="AQ56" s="41">
        <f>U56+AO56</f>
        <v>28.725</v>
      </c>
      <c r="AR56">
        <f>_xlfn.RANK.EQ(AQ56,AQ$56:AQ$67)</f>
        <v>11</v>
      </c>
    </row>
    <row r="57" spans="1:44" ht="15">
      <c r="A57" t="s">
        <v>24</v>
      </c>
      <c r="B57" t="s">
        <v>81</v>
      </c>
      <c r="C57">
        <v>1994</v>
      </c>
      <c r="D57" t="s">
        <v>0</v>
      </c>
      <c r="E57" s="42">
        <v>1.6</v>
      </c>
      <c r="F57" s="42">
        <v>1.4</v>
      </c>
      <c r="G57" s="42">
        <v>4.8</v>
      </c>
      <c r="H57" s="42">
        <v>4.3</v>
      </c>
      <c r="I57" s="42">
        <v>6.8</v>
      </c>
      <c r="J57" s="42">
        <v>7</v>
      </c>
      <c r="K57" s="42">
        <v>6.1</v>
      </c>
      <c r="L57" s="42">
        <v>7.4</v>
      </c>
      <c r="M57" s="42">
        <v>7.3</v>
      </c>
      <c r="N57" s="42">
        <v>7.3</v>
      </c>
      <c r="O57" s="42">
        <v>7.5</v>
      </c>
      <c r="P57" s="42">
        <v>7.3</v>
      </c>
      <c r="Q57" s="41">
        <f aca="true" t="shared" si="36" ref="Q57:Q67">((E57+F57)/2+(G57+H57)/2)/2</f>
        <v>3.025</v>
      </c>
      <c r="R57" s="40">
        <f aca="true" t="shared" si="37" ref="R57:R67">(SUM(I57:L57)-MAX(I57:L57)-MIN(I57:L57))/2</f>
        <v>6.8999999999999995</v>
      </c>
      <c r="S57" s="40">
        <f aca="true" t="shared" si="38" ref="S57:S67">(SUM(M57:P57)-MAX(M57:P57)-MIN(M57:P57))/2</f>
        <v>7.300000000000001</v>
      </c>
      <c r="U57" s="41">
        <f aca="true" t="shared" si="39" ref="U57:U67">ROUND(Q57+R57+S57-T57,4)</f>
        <v>17.225</v>
      </c>
      <c r="V57">
        <f aca="true" t="shared" si="40" ref="V57:V67">RANK(U57,U$56:U$67)</f>
        <v>6</v>
      </c>
      <c r="X57" t="s">
        <v>81</v>
      </c>
      <c r="Y57" s="42">
        <v>2</v>
      </c>
      <c r="Z57" s="42">
        <v>2</v>
      </c>
      <c r="AA57" s="42">
        <v>2.8</v>
      </c>
      <c r="AB57" s="42">
        <v>3.2</v>
      </c>
      <c r="AC57" s="42">
        <v>7.5</v>
      </c>
      <c r="AD57" s="42">
        <v>7.2</v>
      </c>
      <c r="AE57" s="42">
        <v>7</v>
      </c>
      <c r="AF57" s="42">
        <v>6.2</v>
      </c>
      <c r="AG57" s="42">
        <v>6.9</v>
      </c>
      <c r="AH57" s="42">
        <v>6.2</v>
      </c>
      <c r="AI57" s="42">
        <v>6.4</v>
      </c>
      <c r="AJ57" s="42">
        <v>6.8</v>
      </c>
      <c r="AK57" s="41">
        <f aca="true" t="shared" si="41" ref="AK57:AK67">((Y57+Z57)/2+(AA57+AB57)/2)/2</f>
        <v>2.5</v>
      </c>
      <c r="AL57" s="41">
        <f aca="true" t="shared" si="42" ref="AL57:AL67">(SUM(AC57:AF57)-MAX(AC57:AF57)-MIN(AC57:AF57))/2</f>
        <v>7.1</v>
      </c>
      <c r="AM57" s="41">
        <f aca="true" t="shared" si="43" ref="AM57:AM67">(SUM(AG57:AJ57)-MAX(AG57:AJ57)-MIN(AG57:AJ57))/2</f>
        <v>6.6</v>
      </c>
      <c r="AN57" s="42"/>
      <c r="AO57" s="41">
        <f aca="true" t="shared" si="44" ref="AO57:AO67">ROUND(AK57+AL57+AM57-AN57,4)</f>
        <v>16.2</v>
      </c>
      <c r="AP57">
        <f aca="true" t="shared" si="45" ref="AP57:AP67">RANK(AO57,$AO$56:$AO$67)</f>
        <v>6</v>
      </c>
      <c r="AQ57" s="41">
        <f aca="true" t="shared" si="46" ref="AQ57:AQ67">U57+AO57</f>
        <v>33.425</v>
      </c>
      <c r="AR57">
        <f aca="true" t="shared" si="47" ref="AR57:AR67">_xlfn.RANK.EQ(AQ57,AQ$56:AQ$67)</f>
        <v>6</v>
      </c>
    </row>
    <row r="58" spans="1:44" ht="15">
      <c r="A58" t="s">
        <v>25</v>
      </c>
      <c r="B58" t="s">
        <v>141</v>
      </c>
      <c r="C58">
        <v>1996</v>
      </c>
      <c r="D58" t="s">
        <v>137</v>
      </c>
      <c r="E58" s="42">
        <v>2.1</v>
      </c>
      <c r="F58" s="42">
        <v>2.1</v>
      </c>
      <c r="G58" s="42">
        <v>3</v>
      </c>
      <c r="H58" s="42">
        <v>3.2</v>
      </c>
      <c r="I58" s="42">
        <v>5.5</v>
      </c>
      <c r="J58" s="42">
        <v>6.1</v>
      </c>
      <c r="K58" s="42">
        <v>5.2</v>
      </c>
      <c r="L58" s="42">
        <v>5.1</v>
      </c>
      <c r="M58" s="42">
        <v>6.5</v>
      </c>
      <c r="N58" s="42">
        <v>6.2</v>
      </c>
      <c r="O58" s="42">
        <v>5.4</v>
      </c>
      <c r="P58" s="42">
        <v>5.8</v>
      </c>
      <c r="Q58" s="41">
        <f t="shared" si="36"/>
        <v>2.6</v>
      </c>
      <c r="R58" s="40">
        <f t="shared" si="37"/>
        <v>5.35</v>
      </c>
      <c r="S58" s="40">
        <f t="shared" si="38"/>
        <v>6.000000000000001</v>
      </c>
      <c r="T58">
        <v>0.2</v>
      </c>
      <c r="U58" s="41">
        <f t="shared" si="39"/>
        <v>13.75</v>
      </c>
      <c r="V58">
        <f t="shared" si="40"/>
        <v>12</v>
      </c>
      <c r="X58" t="s">
        <v>141</v>
      </c>
      <c r="Y58" s="42">
        <v>1.3</v>
      </c>
      <c r="Z58" s="42">
        <v>1.2</v>
      </c>
      <c r="AA58" s="42">
        <v>2.1</v>
      </c>
      <c r="AB58" s="42">
        <v>1.6</v>
      </c>
      <c r="AC58" s="42">
        <v>6.4</v>
      </c>
      <c r="AD58" s="42">
        <v>6.6</v>
      </c>
      <c r="AE58" s="42">
        <v>6.3</v>
      </c>
      <c r="AF58" s="42">
        <v>5.6</v>
      </c>
      <c r="AG58" s="42">
        <v>6.8</v>
      </c>
      <c r="AH58" s="42">
        <v>6</v>
      </c>
      <c r="AI58" s="42">
        <v>6.2</v>
      </c>
      <c r="AJ58" s="42">
        <v>6.6</v>
      </c>
      <c r="AK58" s="41">
        <f t="shared" si="41"/>
        <v>1.55</v>
      </c>
      <c r="AL58" s="41">
        <f t="shared" si="42"/>
        <v>6.349999999999999</v>
      </c>
      <c r="AM58" s="41">
        <f t="shared" si="43"/>
        <v>6.4</v>
      </c>
      <c r="AN58" s="42">
        <v>0.2</v>
      </c>
      <c r="AO58" s="41">
        <f t="shared" si="44"/>
        <v>14.1</v>
      </c>
      <c r="AP58">
        <f t="shared" si="45"/>
        <v>10</v>
      </c>
      <c r="AQ58" s="41">
        <f t="shared" si="46"/>
        <v>27.85</v>
      </c>
      <c r="AR58">
        <f t="shared" si="47"/>
        <v>12</v>
      </c>
    </row>
    <row r="59" spans="1:44" ht="15">
      <c r="A59" t="s">
        <v>26</v>
      </c>
      <c r="B59" t="s">
        <v>185</v>
      </c>
      <c r="C59">
        <v>1996</v>
      </c>
      <c r="D59" t="s">
        <v>155</v>
      </c>
      <c r="E59" s="42">
        <v>1.4</v>
      </c>
      <c r="F59" s="42">
        <v>1.4</v>
      </c>
      <c r="G59" s="42">
        <v>5.7</v>
      </c>
      <c r="H59" s="42">
        <v>5.2</v>
      </c>
      <c r="I59" s="42">
        <v>6.9</v>
      </c>
      <c r="J59" s="42">
        <v>7.1</v>
      </c>
      <c r="K59" s="42">
        <v>7.5</v>
      </c>
      <c r="L59" s="42">
        <v>6.4</v>
      </c>
      <c r="M59" s="42">
        <v>6.1</v>
      </c>
      <c r="N59" s="42">
        <v>7.4</v>
      </c>
      <c r="O59" s="42">
        <v>7.2</v>
      </c>
      <c r="P59" s="42">
        <v>7.4</v>
      </c>
      <c r="Q59" s="41">
        <f t="shared" si="36"/>
        <v>3.425</v>
      </c>
      <c r="R59" s="40">
        <f t="shared" si="37"/>
        <v>6.999999999999999</v>
      </c>
      <c r="S59" s="40">
        <f t="shared" si="38"/>
        <v>7.300000000000002</v>
      </c>
      <c r="U59" s="41">
        <f t="shared" si="39"/>
        <v>17.725</v>
      </c>
      <c r="V59">
        <f t="shared" si="40"/>
        <v>5</v>
      </c>
      <c r="X59" t="s">
        <v>185</v>
      </c>
      <c r="Y59" s="42">
        <v>1.8</v>
      </c>
      <c r="Z59" s="42">
        <v>1.8</v>
      </c>
      <c r="AA59" s="42">
        <v>4.1</v>
      </c>
      <c r="AB59" s="42">
        <v>4.7</v>
      </c>
      <c r="AC59" s="42">
        <v>7</v>
      </c>
      <c r="AD59" s="42">
        <v>6.4</v>
      </c>
      <c r="AE59" s="42">
        <v>6.8</v>
      </c>
      <c r="AF59" s="42">
        <v>7</v>
      </c>
      <c r="AG59" s="42">
        <v>7.3</v>
      </c>
      <c r="AH59" s="42">
        <v>6.4</v>
      </c>
      <c r="AI59" s="42">
        <v>6.3</v>
      </c>
      <c r="AJ59" s="42">
        <v>6.9</v>
      </c>
      <c r="AK59" s="41">
        <f t="shared" si="41"/>
        <v>3.1</v>
      </c>
      <c r="AL59" s="41">
        <f t="shared" si="42"/>
        <v>6.8999999999999995</v>
      </c>
      <c r="AM59" s="41">
        <f t="shared" si="43"/>
        <v>6.649999999999999</v>
      </c>
      <c r="AN59" s="42"/>
      <c r="AO59" s="41">
        <f t="shared" si="44"/>
        <v>16.65</v>
      </c>
      <c r="AP59">
        <f t="shared" si="45"/>
        <v>4</v>
      </c>
      <c r="AQ59" s="41">
        <f t="shared" si="46"/>
        <v>34.375</v>
      </c>
      <c r="AR59">
        <f t="shared" si="47"/>
        <v>4</v>
      </c>
    </row>
    <row r="60" spans="1:44" ht="15">
      <c r="A60" t="s">
        <v>27</v>
      </c>
      <c r="B60" t="s">
        <v>102</v>
      </c>
      <c r="C60">
        <v>1995</v>
      </c>
      <c r="D60" t="s">
        <v>98</v>
      </c>
      <c r="E60" s="42">
        <v>2.5</v>
      </c>
      <c r="F60" s="42">
        <v>2.7</v>
      </c>
      <c r="G60" s="42">
        <v>5.1</v>
      </c>
      <c r="H60" s="42">
        <v>5.3</v>
      </c>
      <c r="I60" s="42">
        <v>6.8</v>
      </c>
      <c r="J60" s="42">
        <v>7.5</v>
      </c>
      <c r="K60" s="42">
        <v>7.5</v>
      </c>
      <c r="L60" s="42">
        <v>7</v>
      </c>
      <c r="M60" s="42">
        <v>6.9</v>
      </c>
      <c r="N60" s="42">
        <v>7.6</v>
      </c>
      <c r="O60" s="42">
        <v>7.5</v>
      </c>
      <c r="P60" s="42">
        <v>7.5</v>
      </c>
      <c r="Q60" s="41">
        <f t="shared" si="36"/>
        <v>3.8999999999999995</v>
      </c>
      <c r="R60" s="40">
        <f t="shared" si="37"/>
        <v>7.25</v>
      </c>
      <c r="S60" s="40">
        <f t="shared" si="38"/>
        <v>7.499999999999999</v>
      </c>
      <c r="U60" s="41">
        <f t="shared" si="39"/>
        <v>18.65</v>
      </c>
      <c r="V60">
        <f t="shared" si="40"/>
        <v>2</v>
      </c>
      <c r="X60" t="s">
        <v>102</v>
      </c>
      <c r="Y60" s="42">
        <v>3.2</v>
      </c>
      <c r="Z60" s="42">
        <v>3.3</v>
      </c>
      <c r="AA60" s="42">
        <v>4.6</v>
      </c>
      <c r="AB60" s="42">
        <v>4.5</v>
      </c>
      <c r="AC60" s="42">
        <v>7.4</v>
      </c>
      <c r="AD60" s="42">
        <v>7</v>
      </c>
      <c r="AE60" s="42">
        <v>7</v>
      </c>
      <c r="AF60" s="42">
        <v>6.7</v>
      </c>
      <c r="AG60" s="42">
        <v>7.3</v>
      </c>
      <c r="AH60" s="42">
        <v>7</v>
      </c>
      <c r="AI60" s="42">
        <v>6.5</v>
      </c>
      <c r="AJ60" s="42">
        <v>7.3</v>
      </c>
      <c r="AK60" s="41">
        <f t="shared" si="41"/>
        <v>3.9</v>
      </c>
      <c r="AL60" s="41">
        <f t="shared" si="42"/>
        <v>6.999999999999998</v>
      </c>
      <c r="AM60" s="41">
        <f t="shared" si="43"/>
        <v>7.15</v>
      </c>
      <c r="AN60" s="42"/>
      <c r="AO60" s="41">
        <f t="shared" si="44"/>
        <v>18.05</v>
      </c>
      <c r="AP60">
        <f t="shared" si="45"/>
        <v>1</v>
      </c>
      <c r="AQ60" s="41">
        <f t="shared" si="46"/>
        <v>36.7</v>
      </c>
      <c r="AR60">
        <f t="shared" si="47"/>
        <v>2</v>
      </c>
    </row>
    <row r="61" spans="1:44" ht="15">
      <c r="A61" t="s">
        <v>28</v>
      </c>
      <c r="B61" t="s">
        <v>69</v>
      </c>
      <c r="C61">
        <v>1993</v>
      </c>
      <c r="D61" t="s">
        <v>62</v>
      </c>
      <c r="E61" s="42">
        <v>4.7</v>
      </c>
      <c r="F61" s="42">
        <v>4.5</v>
      </c>
      <c r="G61" s="42">
        <v>6.3</v>
      </c>
      <c r="H61" s="42">
        <v>6</v>
      </c>
      <c r="I61" s="42">
        <v>7.3</v>
      </c>
      <c r="J61" s="42">
        <v>7.9</v>
      </c>
      <c r="K61" s="42">
        <v>7.8</v>
      </c>
      <c r="L61" s="42">
        <v>7.4</v>
      </c>
      <c r="M61" s="42">
        <v>7.1</v>
      </c>
      <c r="N61" s="42">
        <v>8</v>
      </c>
      <c r="O61" s="42">
        <v>7.8</v>
      </c>
      <c r="P61" s="42">
        <v>7.8</v>
      </c>
      <c r="Q61" s="41">
        <f t="shared" si="36"/>
        <v>5.375</v>
      </c>
      <c r="R61" s="40">
        <f t="shared" si="37"/>
        <v>7.6</v>
      </c>
      <c r="S61" s="40">
        <f t="shared" si="38"/>
        <v>7.8</v>
      </c>
      <c r="U61" s="41">
        <f t="shared" si="39"/>
        <v>20.775</v>
      </c>
      <c r="V61">
        <f t="shared" si="40"/>
        <v>1</v>
      </c>
      <c r="X61" t="s">
        <v>69</v>
      </c>
      <c r="Y61" s="42">
        <v>4.4</v>
      </c>
      <c r="Z61" s="42">
        <v>4.4</v>
      </c>
      <c r="AA61" s="42">
        <v>3.5</v>
      </c>
      <c r="AB61" s="42">
        <v>3.2</v>
      </c>
      <c r="AC61" s="42">
        <v>7.5</v>
      </c>
      <c r="AD61" s="42">
        <v>6.7</v>
      </c>
      <c r="AE61" s="42">
        <v>6.5</v>
      </c>
      <c r="AF61" s="42">
        <v>6.6</v>
      </c>
      <c r="AG61" s="42">
        <v>6</v>
      </c>
      <c r="AH61" s="42">
        <v>6</v>
      </c>
      <c r="AI61" s="42">
        <v>5.8</v>
      </c>
      <c r="AJ61" s="42">
        <v>6.7</v>
      </c>
      <c r="AK61" s="41">
        <f t="shared" si="41"/>
        <v>3.875</v>
      </c>
      <c r="AL61" s="41">
        <f t="shared" si="42"/>
        <v>6.649999999999999</v>
      </c>
      <c r="AM61" s="41">
        <f t="shared" si="43"/>
        <v>6</v>
      </c>
      <c r="AN61" s="42">
        <v>0.4</v>
      </c>
      <c r="AO61" s="41">
        <f t="shared" si="44"/>
        <v>16.125</v>
      </c>
      <c r="AP61">
        <f t="shared" si="45"/>
        <v>7</v>
      </c>
      <c r="AQ61" s="41">
        <f t="shared" si="46"/>
        <v>36.9</v>
      </c>
      <c r="AR61">
        <f t="shared" si="47"/>
        <v>1</v>
      </c>
    </row>
    <row r="62" spans="1:44" ht="15">
      <c r="A62" t="s">
        <v>29</v>
      </c>
      <c r="B62" t="s">
        <v>101</v>
      </c>
      <c r="C62">
        <v>1995</v>
      </c>
      <c r="D62" t="s">
        <v>98</v>
      </c>
      <c r="E62" s="42">
        <v>2.1</v>
      </c>
      <c r="F62" s="42">
        <v>2.4</v>
      </c>
      <c r="G62" s="42">
        <v>5.2</v>
      </c>
      <c r="H62" s="42">
        <v>5.4</v>
      </c>
      <c r="I62" s="42">
        <v>6.6</v>
      </c>
      <c r="J62" s="42">
        <v>6.8</v>
      </c>
      <c r="K62" s="42">
        <v>7.3</v>
      </c>
      <c r="L62" s="42">
        <v>7.6</v>
      </c>
      <c r="M62" s="42">
        <v>6.7</v>
      </c>
      <c r="N62" s="42">
        <v>7</v>
      </c>
      <c r="O62" s="42">
        <v>7.3</v>
      </c>
      <c r="P62" s="42">
        <v>7.6</v>
      </c>
      <c r="Q62" s="41">
        <f t="shared" si="36"/>
        <v>3.7750000000000004</v>
      </c>
      <c r="R62" s="40">
        <f t="shared" si="37"/>
        <v>7.049999999999998</v>
      </c>
      <c r="S62" s="40">
        <f t="shared" si="38"/>
        <v>7.15</v>
      </c>
      <c r="U62" s="41">
        <f t="shared" si="39"/>
        <v>17.975</v>
      </c>
      <c r="V62">
        <f t="shared" si="40"/>
        <v>4</v>
      </c>
      <c r="X62" t="s">
        <v>101</v>
      </c>
      <c r="Y62" s="42">
        <v>2</v>
      </c>
      <c r="Z62" s="42">
        <v>2</v>
      </c>
      <c r="AA62" s="42">
        <v>1.9</v>
      </c>
      <c r="AB62" s="42">
        <v>1.5</v>
      </c>
      <c r="AC62" s="42">
        <v>6.7</v>
      </c>
      <c r="AD62" s="42">
        <v>6</v>
      </c>
      <c r="AE62" s="42">
        <v>6</v>
      </c>
      <c r="AF62" s="42">
        <v>6.1</v>
      </c>
      <c r="AG62" s="42">
        <v>5.7</v>
      </c>
      <c r="AH62" s="42">
        <v>5.6</v>
      </c>
      <c r="AI62" s="42">
        <v>5.4</v>
      </c>
      <c r="AJ62" s="42">
        <v>6</v>
      </c>
      <c r="AK62" s="41">
        <f t="shared" si="41"/>
        <v>1.85</v>
      </c>
      <c r="AL62" s="41">
        <f t="shared" si="42"/>
        <v>6.049999999999999</v>
      </c>
      <c r="AM62" s="41">
        <f t="shared" si="43"/>
        <v>5.650000000000001</v>
      </c>
      <c r="AN62" s="42"/>
      <c r="AO62" s="41">
        <f t="shared" si="44"/>
        <v>13.55</v>
      </c>
      <c r="AP62">
        <f t="shared" si="45"/>
        <v>12</v>
      </c>
      <c r="AQ62" s="41">
        <f t="shared" si="46"/>
        <v>31.525000000000002</v>
      </c>
      <c r="AR62">
        <f t="shared" si="47"/>
        <v>8</v>
      </c>
    </row>
    <row r="63" spans="1:44" ht="15">
      <c r="A63" t="s">
        <v>30</v>
      </c>
      <c r="B63" t="s">
        <v>13</v>
      </c>
      <c r="C63">
        <v>1995</v>
      </c>
      <c r="D63" t="s">
        <v>5</v>
      </c>
      <c r="E63" s="42">
        <v>2.5</v>
      </c>
      <c r="F63" s="42">
        <v>2.5</v>
      </c>
      <c r="G63" s="42">
        <v>5.3</v>
      </c>
      <c r="H63" s="42">
        <v>5.2</v>
      </c>
      <c r="I63" s="42">
        <v>6.8</v>
      </c>
      <c r="J63" s="42">
        <v>7.2</v>
      </c>
      <c r="K63" s="42">
        <v>7.3</v>
      </c>
      <c r="L63" s="42">
        <v>7.9</v>
      </c>
      <c r="M63" s="42">
        <v>7</v>
      </c>
      <c r="N63" s="42">
        <v>7.2</v>
      </c>
      <c r="O63" s="42">
        <v>7.7</v>
      </c>
      <c r="P63" s="42">
        <v>7.5</v>
      </c>
      <c r="Q63" s="41">
        <f t="shared" si="36"/>
        <v>3.875</v>
      </c>
      <c r="R63" s="40">
        <f t="shared" si="37"/>
        <v>7.250000000000002</v>
      </c>
      <c r="S63" s="40">
        <f t="shared" si="38"/>
        <v>7.35</v>
      </c>
      <c r="U63" s="41">
        <f t="shared" si="39"/>
        <v>18.475</v>
      </c>
      <c r="V63">
        <f t="shared" si="40"/>
        <v>3</v>
      </c>
      <c r="X63" t="s">
        <v>13</v>
      </c>
      <c r="Y63" s="42">
        <v>3</v>
      </c>
      <c r="Z63" s="42">
        <v>3</v>
      </c>
      <c r="AA63" s="42">
        <v>4.1</v>
      </c>
      <c r="AB63" s="42">
        <v>4.1</v>
      </c>
      <c r="AC63" s="42">
        <v>6.9</v>
      </c>
      <c r="AD63" s="42">
        <v>6.6</v>
      </c>
      <c r="AE63" s="42">
        <v>7</v>
      </c>
      <c r="AF63" s="42">
        <v>6.3</v>
      </c>
      <c r="AG63" s="42">
        <v>7.4</v>
      </c>
      <c r="AH63" s="42">
        <v>7</v>
      </c>
      <c r="AI63" s="42">
        <v>6</v>
      </c>
      <c r="AJ63" s="42">
        <v>7.3</v>
      </c>
      <c r="AK63" s="41">
        <f t="shared" si="41"/>
        <v>3.55</v>
      </c>
      <c r="AL63" s="41">
        <f t="shared" si="42"/>
        <v>6.75</v>
      </c>
      <c r="AM63" s="41">
        <f t="shared" si="43"/>
        <v>7.149999999999999</v>
      </c>
      <c r="AN63" s="42"/>
      <c r="AO63" s="41">
        <f t="shared" si="44"/>
        <v>17.45</v>
      </c>
      <c r="AP63">
        <f t="shared" si="45"/>
        <v>3</v>
      </c>
      <c r="AQ63" s="41">
        <f t="shared" si="46"/>
        <v>35.925</v>
      </c>
      <c r="AR63">
        <f t="shared" si="47"/>
        <v>3</v>
      </c>
    </row>
    <row r="64" spans="1:44" ht="15">
      <c r="A64" t="s">
        <v>31</v>
      </c>
      <c r="B64" t="s">
        <v>70</v>
      </c>
      <c r="C64">
        <v>1993</v>
      </c>
      <c r="D64" t="s">
        <v>62</v>
      </c>
      <c r="E64" s="42">
        <v>1.9</v>
      </c>
      <c r="F64" s="42">
        <v>1.9</v>
      </c>
      <c r="G64" s="42">
        <v>3.7</v>
      </c>
      <c r="H64" s="42">
        <v>3.2</v>
      </c>
      <c r="I64" s="42">
        <v>6</v>
      </c>
      <c r="J64" s="42">
        <v>6.4</v>
      </c>
      <c r="K64" s="42">
        <v>6.5</v>
      </c>
      <c r="L64" s="42">
        <v>5.6</v>
      </c>
      <c r="M64" s="42">
        <v>6.2</v>
      </c>
      <c r="N64" s="42">
        <v>6.8</v>
      </c>
      <c r="O64" s="42">
        <v>7.1</v>
      </c>
      <c r="P64" s="42">
        <v>6.9</v>
      </c>
      <c r="Q64" s="41">
        <f t="shared" si="36"/>
        <v>2.675</v>
      </c>
      <c r="R64" s="40">
        <f t="shared" si="37"/>
        <v>6.2</v>
      </c>
      <c r="S64" s="40">
        <f t="shared" si="38"/>
        <v>6.85</v>
      </c>
      <c r="U64" s="41">
        <f t="shared" si="39"/>
        <v>15.725</v>
      </c>
      <c r="V64">
        <f t="shared" si="40"/>
        <v>8</v>
      </c>
      <c r="X64" t="s">
        <v>70</v>
      </c>
      <c r="Y64" s="42">
        <v>2.2</v>
      </c>
      <c r="Z64" s="42">
        <v>1.6</v>
      </c>
      <c r="AA64" s="42">
        <v>3.1</v>
      </c>
      <c r="AB64" s="42">
        <v>2.9</v>
      </c>
      <c r="AC64" s="42">
        <v>6.2</v>
      </c>
      <c r="AD64" s="42">
        <v>6.8</v>
      </c>
      <c r="AE64" s="42">
        <v>6.6</v>
      </c>
      <c r="AF64" s="42">
        <v>6</v>
      </c>
      <c r="AG64" s="42">
        <v>6.4</v>
      </c>
      <c r="AH64" s="42">
        <v>6.5</v>
      </c>
      <c r="AI64" s="42">
        <v>5.9</v>
      </c>
      <c r="AJ64" s="42">
        <v>6.7</v>
      </c>
      <c r="AK64" s="41">
        <f t="shared" si="41"/>
        <v>2.45</v>
      </c>
      <c r="AL64" s="41">
        <f t="shared" si="42"/>
        <v>6.4</v>
      </c>
      <c r="AM64" s="41">
        <f t="shared" si="43"/>
        <v>6.45</v>
      </c>
      <c r="AN64" s="42"/>
      <c r="AO64" s="41">
        <f t="shared" si="44"/>
        <v>15.3</v>
      </c>
      <c r="AP64">
        <f t="shared" si="45"/>
        <v>8</v>
      </c>
      <c r="AQ64" s="41">
        <f t="shared" si="46"/>
        <v>31.025</v>
      </c>
      <c r="AR64">
        <f t="shared" si="47"/>
        <v>9</v>
      </c>
    </row>
    <row r="65" spans="1:44" ht="15">
      <c r="A65" t="s">
        <v>33</v>
      </c>
      <c r="B65" t="s">
        <v>82</v>
      </c>
      <c r="C65">
        <v>1996</v>
      </c>
      <c r="D65" t="s">
        <v>0</v>
      </c>
      <c r="E65" s="42">
        <v>2.5</v>
      </c>
      <c r="F65" s="42">
        <v>2.5</v>
      </c>
      <c r="G65" s="42">
        <v>3.6</v>
      </c>
      <c r="H65" s="42">
        <v>4.1</v>
      </c>
      <c r="I65" s="42">
        <v>5.6</v>
      </c>
      <c r="J65" s="42">
        <v>5.8</v>
      </c>
      <c r="K65" s="42">
        <v>6.4</v>
      </c>
      <c r="L65" s="42">
        <v>5.6</v>
      </c>
      <c r="M65" s="42">
        <v>6.5</v>
      </c>
      <c r="N65" s="42">
        <v>6.8</v>
      </c>
      <c r="O65" s="42">
        <v>6.6</v>
      </c>
      <c r="P65" s="42">
        <v>6.8</v>
      </c>
      <c r="Q65" s="41">
        <f t="shared" si="36"/>
        <v>3.175</v>
      </c>
      <c r="R65" s="40">
        <f t="shared" si="37"/>
        <v>5.7</v>
      </c>
      <c r="S65" s="40">
        <f t="shared" si="38"/>
        <v>6.699999999999999</v>
      </c>
      <c r="U65" s="41">
        <f t="shared" si="39"/>
        <v>15.575</v>
      </c>
      <c r="V65">
        <f t="shared" si="40"/>
        <v>9</v>
      </c>
      <c r="X65" t="s">
        <v>82</v>
      </c>
      <c r="Y65" s="42">
        <v>2.2</v>
      </c>
      <c r="Z65" s="42">
        <v>1.7</v>
      </c>
      <c r="AA65" s="42">
        <v>4.1</v>
      </c>
      <c r="AB65" s="42">
        <v>3.8</v>
      </c>
      <c r="AC65" s="42">
        <v>6.2</v>
      </c>
      <c r="AD65" s="42">
        <v>6.9</v>
      </c>
      <c r="AE65" s="42">
        <v>7</v>
      </c>
      <c r="AF65" s="42">
        <v>6.4</v>
      </c>
      <c r="AG65" s="42">
        <v>6.9</v>
      </c>
      <c r="AH65" s="42">
        <v>6.5</v>
      </c>
      <c r="AI65" s="42">
        <v>6.2</v>
      </c>
      <c r="AJ65" s="42">
        <v>7.1</v>
      </c>
      <c r="AK65" s="41">
        <f t="shared" si="41"/>
        <v>2.95</v>
      </c>
      <c r="AL65" s="41">
        <f t="shared" si="42"/>
        <v>6.65</v>
      </c>
      <c r="AM65" s="41">
        <f t="shared" si="43"/>
        <v>6.700000000000001</v>
      </c>
      <c r="AN65" s="42"/>
      <c r="AO65" s="41">
        <f t="shared" si="44"/>
        <v>16.3</v>
      </c>
      <c r="AP65">
        <f t="shared" si="45"/>
        <v>5</v>
      </c>
      <c r="AQ65" s="41">
        <f t="shared" si="46"/>
        <v>31.875</v>
      </c>
      <c r="AR65">
        <f t="shared" si="47"/>
        <v>7</v>
      </c>
    </row>
    <row r="66" spans="1:44" ht="15">
      <c r="A66" t="s">
        <v>34</v>
      </c>
      <c r="B66" t="s">
        <v>247</v>
      </c>
      <c r="C66">
        <v>1994</v>
      </c>
      <c r="D66" t="s">
        <v>62</v>
      </c>
      <c r="E66" s="42">
        <v>3</v>
      </c>
      <c r="F66" s="42">
        <v>3</v>
      </c>
      <c r="G66" s="42">
        <v>4.4</v>
      </c>
      <c r="H66" s="42">
        <v>4</v>
      </c>
      <c r="I66" s="42">
        <v>6.3</v>
      </c>
      <c r="J66" s="42">
        <v>6.8</v>
      </c>
      <c r="K66" s="42">
        <v>7</v>
      </c>
      <c r="L66" s="42">
        <v>6</v>
      </c>
      <c r="M66" s="42">
        <v>6.2</v>
      </c>
      <c r="N66" s="42">
        <v>6.7</v>
      </c>
      <c r="O66" s="42">
        <v>6.5</v>
      </c>
      <c r="P66" s="42">
        <v>6.5</v>
      </c>
      <c r="Q66" s="41">
        <f t="shared" si="36"/>
        <v>3.6</v>
      </c>
      <c r="R66" s="40">
        <f t="shared" si="37"/>
        <v>6.550000000000001</v>
      </c>
      <c r="S66" s="40">
        <f t="shared" si="38"/>
        <v>6.5</v>
      </c>
      <c r="U66" s="41">
        <f t="shared" si="39"/>
        <v>16.65</v>
      </c>
      <c r="V66">
        <f t="shared" si="40"/>
        <v>7</v>
      </c>
      <c r="X66" t="s">
        <v>247</v>
      </c>
      <c r="Y66" s="42">
        <v>3.3</v>
      </c>
      <c r="Z66" s="42">
        <v>3.3</v>
      </c>
      <c r="AA66" s="42">
        <v>3.9</v>
      </c>
      <c r="AB66" s="42">
        <v>4</v>
      </c>
      <c r="AC66" s="42">
        <v>7</v>
      </c>
      <c r="AD66" s="42">
        <v>7.1</v>
      </c>
      <c r="AE66" s="42">
        <v>7</v>
      </c>
      <c r="AF66" s="42">
        <v>6.7</v>
      </c>
      <c r="AG66" s="42">
        <v>7</v>
      </c>
      <c r="AH66" s="42">
        <v>6.9</v>
      </c>
      <c r="AI66" s="42">
        <v>6.5</v>
      </c>
      <c r="AJ66" s="42">
        <v>6.8</v>
      </c>
      <c r="AK66" s="41">
        <f t="shared" si="41"/>
        <v>3.625</v>
      </c>
      <c r="AL66" s="41">
        <f t="shared" si="42"/>
        <v>7.000000000000002</v>
      </c>
      <c r="AM66" s="41">
        <f t="shared" si="43"/>
        <v>6.85</v>
      </c>
      <c r="AN66" s="42"/>
      <c r="AO66" s="41">
        <f t="shared" si="44"/>
        <v>17.475</v>
      </c>
      <c r="AP66">
        <f t="shared" si="45"/>
        <v>2</v>
      </c>
      <c r="AQ66" s="41">
        <f t="shared" si="46"/>
        <v>34.125</v>
      </c>
      <c r="AR66">
        <f t="shared" si="47"/>
        <v>5</v>
      </c>
    </row>
    <row r="67" spans="1:44" ht="15">
      <c r="A67" t="s">
        <v>35</v>
      </c>
      <c r="B67" t="s">
        <v>103</v>
      </c>
      <c r="C67">
        <v>1993</v>
      </c>
      <c r="D67" t="s">
        <v>98</v>
      </c>
      <c r="E67" s="42">
        <v>2.6</v>
      </c>
      <c r="F67" s="42">
        <v>2.7</v>
      </c>
      <c r="G67" s="42">
        <v>5</v>
      </c>
      <c r="H67" s="42">
        <v>5</v>
      </c>
      <c r="I67" s="42">
        <v>6.3</v>
      </c>
      <c r="J67" s="42">
        <v>6.2</v>
      </c>
      <c r="K67" s="42">
        <v>6.5</v>
      </c>
      <c r="L67" s="42">
        <v>4.8</v>
      </c>
      <c r="M67" s="42">
        <v>6.5</v>
      </c>
      <c r="N67" s="42">
        <v>6</v>
      </c>
      <c r="O67" s="42">
        <v>5.5</v>
      </c>
      <c r="P67" s="42">
        <v>5.5</v>
      </c>
      <c r="Q67" s="41">
        <f t="shared" si="36"/>
        <v>3.825</v>
      </c>
      <c r="R67" s="40">
        <f t="shared" si="37"/>
        <v>6.25</v>
      </c>
      <c r="S67" s="40">
        <f t="shared" si="38"/>
        <v>5.75</v>
      </c>
      <c r="T67">
        <v>0.4</v>
      </c>
      <c r="U67" s="41">
        <f t="shared" si="39"/>
        <v>15.425</v>
      </c>
      <c r="V67">
        <f t="shared" si="40"/>
        <v>10</v>
      </c>
      <c r="X67" t="s">
        <v>103</v>
      </c>
      <c r="Y67" s="42">
        <v>2.9</v>
      </c>
      <c r="Z67" s="42">
        <v>2.4</v>
      </c>
      <c r="AA67" s="42">
        <v>2.2</v>
      </c>
      <c r="AB67" s="42">
        <v>2</v>
      </c>
      <c r="AC67" s="42">
        <v>6.4</v>
      </c>
      <c r="AD67" s="42">
        <v>6</v>
      </c>
      <c r="AE67" s="42">
        <v>6</v>
      </c>
      <c r="AF67" s="42">
        <v>5.8</v>
      </c>
      <c r="AG67" s="42">
        <v>5.8</v>
      </c>
      <c r="AH67" s="42">
        <v>5.7</v>
      </c>
      <c r="AI67" s="42">
        <v>5.4</v>
      </c>
      <c r="AJ67" s="42">
        <v>5.5</v>
      </c>
      <c r="AK67" s="41">
        <f t="shared" si="41"/>
        <v>2.375</v>
      </c>
      <c r="AL67" s="41">
        <f t="shared" si="42"/>
        <v>5.999999999999998</v>
      </c>
      <c r="AM67" s="41">
        <f t="shared" si="43"/>
        <v>5.599999999999999</v>
      </c>
      <c r="AN67" s="42">
        <v>0.4</v>
      </c>
      <c r="AO67" s="41">
        <f t="shared" si="44"/>
        <v>13.575</v>
      </c>
      <c r="AP67">
        <f t="shared" si="45"/>
        <v>11</v>
      </c>
      <c r="AQ67" s="41">
        <f t="shared" si="46"/>
        <v>29</v>
      </c>
      <c r="AR67">
        <f t="shared" si="47"/>
        <v>10</v>
      </c>
    </row>
    <row r="71" spans="1:44" ht="15">
      <c r="A71" t="s">
        <v>22</v>
      </c>
      <c r="B71" t="s">
        <v>140</v>
      </c>
      <c r="C71">
        <v>1998</v>
      </c>
      <c r="D71" t="s">
        <v>137</v>
      </c>
      <c r="E71" s="42">
        <v>1.1</v>
      </c>
      <c r="F71" s="42">
        <v>1.1</v>
      </c>
      <c r="G71" s="42">
        <v>1.9</v>
      </c>
      <c r="H71" s="42">
        <v>1.9</v>
      </c>
      <c r="I71" s="42">
        <v>6.7</v>
      </c>
      <c r="J71" s="42">
        <v>6.3</v>
      </c>
      <c r="K71" s="42">
        <v>5.9</v>
      </c>
      <c r="L71" s="42">
        <v>4.8</v>
      </c>
      <c r="M71" s="42">
        <v>5.3</v>
      </c>
      <c r="N71" s="42">
        <v>5.5</v>
      </c>
      <c r="O71" s="42">
        <v>5.9</v>
      </c>
      <c r="P71" s="42">
        <v>5.5</v>
      </c>
      <c r="Q71" s="41">
        <f>((E71+F71)/2+(G71+H71)/2)/2</f>
        <v>1.5</v>
      </c>
      <c r="R71" s="40">
        <f>(SUM(I71:L71)-MAX(I71:L71)-MIN(I71:L71))/2</f>
        <v>6.1</v>
      </c>
      <c r="S71" s="40">
        <f>(SUM(M71:P71)-MAX(M71:P71)-MIN(M71:P71))/2</f>
        <v>5.500000000000002</v>
      </c>
      <c r="U71" s="41">
        <f>ROUND(Q71+R71+S71-T71,4)</f>
        <v>13.1</v>
      </c>
      <c r="V71">
        <f>RANK(U71,U$71:U$80)</f>
        <v>8</v>
      </c>
      <c r="X71" t="s">
        <v>140</v>
      </c>
      <c r="Y71" s="42">
        <v>1.8</v>
      </c>
      <c r="Z71" s="42">
        <v>1.4</v>
      </c>
      <c r="AA71" s="42">
        <v>3.3</v>
      </c>
      <c r="AB71" s="42">
        <v>3.6</v>
      </c>
      <c r="AC71" s="42">
        <v>6.1</v>
      </c>
      <c r="AD71" s="42">
        <v>6.1</v>
      </c>
      <c r="AE71" s="42">
        <v>6.7</v>
      </c>
      <c r="AF71" s="42">
        <v>6.5</v>
      </c>
      <c r="AG71" s="42">
        <v>6</v>
      </c>
      <c r="AH71" s="42">
        <v>6.4</v>
      </c>
      <c r="AI71" s="42">
        <v>6.5</v>
      </c>
      <c r="AJ71" s="42">
        <v>6.9</v>
      </c>
      <c r="AK71" s="41">
        <f>((Y71+Z71)/2+(AA71+AB71)/2)/2</f>
        <v>2.5250000000000004</v>
      </c>
      <c r="AL71" s="41">
        <f>(SUM(AC71:AF71)-MAX(AC71:AF71)-MIN(AC71:AF71))/2</f>
        <v>6.3</v>
      </c>
      <c r="AM71" s="41">
        <f>(SUM(AG71:AJ71)-MAX(AG71:AJ71)-MIN(AG71:AJ71))/2</f>
        <v>6.449999999999999</v>
      </c>
      <c r="AN71" s="42"/>
      <c r="AO71" s="41">
        <f>ROUND(AK71+AL71+AM71-AN71,4)</f>
        <v>15.275</v>
      </c>
      <c r="AP71">
        <f>RANK(AO71,$AO$71:$AO$80)</f>
        <v>4</v>
      </c>
      <c r="AQ71" s="41">
        <f>U71+AO71</f>
        <v>28.375</v>
      </c>
      <c r="AR71">
        <f>_xlfn.RANK.EQ(AQ71,AQ$71:AQ$80)</f>
        <v>6</v>
      </c>
    </row>
    <row r="72" spans="1:44" ht="15">
      <c r="A72" t="s">
        <v>23</v>
      </c>
      <c r="B72" t="s">
        <v>109</v>
      </c>
      <c r="C72">
        <v>1997</v>
      </c>
      <c r="D72" t="s">
        <v>106</v>
      </c>
      <c r="E72" s="42">
        <v>1.4</v>
      </c>
      <c r="F72" s="42">
        <v>1.4</v>
      </c>
      <c r="G72" s="42">
        <v>1.8</v>
      </c>
      <c r="H72" s="42">
        <v>2.3</v>
      </c>
      <c r="I72" s="42">
        <v>5.8</v>
      </c>
      <c r="J72" s="42">
        <v>6.4</v>
      </c>
      <c r="K72" s="42">
        <v>6.1</v>
      </c>
      <c r="L72" s="42">
        <v>5.6</v>
      </c>
      <c r="M72" s="42">
        <v>6.3</v>
      </c>
      <c r="N72" s="42">
        <v>6.2</v>
      </c>
      <c r="O72" s="42">
        <v>5.4</v>
      </c>
      <c r="P72" s="42">
        <v>5.7</v>
      </c>
      <c r="Q72" s="41">
        <f aca="true" t="shared" si="48" ref="Q72:Q80">((E72+F72)/2+(G72+H72)/2)/2</f>
        <v>1.7249999999999999</v>
      </c>
      <c r="R72" s="40">
        <f aca="true" t="shared" si="49" ref="R72:R80">(SUM(I72:L72)-MAX(I72:L72)-MIN(I72:L72))/2</f>
        <v>5.95</v>
      </c>
      <c r="S72" s="40">
        <f aca="true" t="shared" si="50" ref="S72:S80">(SUM(M72:P72)-MAX(M72:P72)-MIN(M72:P72))/2</f>
        <v>5.949999999999998</v>
      </c>
      <c r="U72" s="41">
        <f aca="true" t="shared" si="51" ref="U72:U80">ROUND(Q72+R72+S72-T72,4)</f>
        <v>13.625</v>
      </c>
      <c r="V72">
        <f aca="true" t="shared" si="52" ref="V72:V80">RANK(U72,U$71:U$80)</f>
        <v>7</v>
      </c>
      <c r="X72" t="s">
        <v>109</v>
      </c>
      <c r="Y72" s="42">
        <v>1.9</v>
      </c>
      <c r="Z72" s="42">
        <v>2.2</v>
      </c>
      <c r="AA72" s="42">
        <v>3.4</v>
      </c>
      <c r="AB72" s="42">
        <v>3.3</v>
      </c>
      <c r="AC72" s="42">
        <v>5.8</v>
      </c>
      <c r="AD72" s="42">
        <v>5.8</v>
      </c>
      <c r="AE72" s="42">
        <v>6.3</v>
      </c>
      <c r="AF72" s="42">
        <v>5.4</v>
      </c>
      <c r="AG72" s="42">
        <v>6</v>
      </c>
      <c r="AH72" s="42">
        <v>6.2</v>
      </c>
      <c r="AI72" s="42">
        <v>6</v>
      </c>
      <c r="AJ72" s="42">
        <v>5.4</v>
      </c>
      <c r="AK72" s="41">
        <f aca="true" t="shared" si="53" ref="AK72:AK80">((Y72+Z72)/2+(AA72+AB72)/2)/2</f>
        <v>2.6999999999999997</v>
      </c>
      <c r="AL72" s="41">
        <f aca="true" t="shared" si="54" ref="AL72:AL80">(SUM(AC72:AF72)-MAX(AC72:AF72)-MIN(AC72:AF72))/2</f>
        <v>5.799999999999998</v>
      </c>
      <c r="AM72" s="41">
        <f aca="true" t="shared" si="55" ref="AM72:AM80">(SUM(AG72:AJ72)-MAX(AG72:AJ72)-MIN(AG72:AJ72))/2</f>
        <v>6.000000000000001</v>
      </c>
      <c r="AN72" s="42"/>
      <c r="AO72" s="41">
        <f aca="true" t="shared" si="56" ref="AO72:AO80">ROUND(AK72+AL72+AM72-AN72,4)</f>
        <v>14.5</v>
      </c>
      <c r="AP72">
        <f aca="true" t="shared" si="57" ref="AP72:AP80">RANK(AO72,$AO$71:$AO$80)</f>
        <v>7</v>
      </c>
      <c r="AQ72" s="41">
        <f aca="true" t="shared" si="58" ref="AQ72:AQ80">U72+AO72</f>
        <v>28.125</v>
      </c>
      <c r="AR72">
        <f aca="true" t="shared" si="59" ref="AR72:AR80">_xlfn.RANK.EQ(AQ72,AQ$71:AQ$80)</f>
        <v>7</v>
      </c>
    </row>
    <row r="73" spans="1:44" ht="15">
      <c r="A73" t="s">
        <v>24</v>
      </c>
      <c r="B73" t="s">
        <v>184</v>
      </c>
      <c r="C73">
        <v>1998</v>
      </c>
      <c r="D73" t="s">
        <v>155</v>
      </c>
      <c r="E73" s="42">
        <v>0.9</v>
      </c>
      <c r="F73" s="42">
        <v>0.9</v>
      </c>
      <c r="G73" s="42">
        <v>2.1</v>
      </c>
      <c r="H73" s="42">
        <v>2.7</v>
      </c>
      <c r="I73" s="42">
        <v>6.9</v>
      </c>
      <c r="J73" s="42">
        <v>6.5</v>
      </c>
      <c r="K73" s="42">
        <v>6.1</v>
      </c>
      <c r="L73" s="42">
        <v>5.8</v>
      </c>
      <c r="M73" s="42">
        <v>6</v>
      </c>
      <c r="N73" s="42">
        <v>5.3</v>
      </c>
      <c r="O73" s="42">
        <v>6.4</v>
      </c>
      <c r="P73" s="42">
        <v>5.9</v>
      </c>
      <c r="Q73" s="41">
        <f t="shared" si="48"/>
        <v>1.6500000000000001</v>
      </c>
      <c r="R73" s="40">
        <f t="shared" si="49"/>
        <v>6.299999999999999</v>
      </c>
      <c r="S73" s="40">
        <f t="shared" si="50"/>
        <v>5.950000000000001</v>
      </c>
      <c r="U73" s="41">
        <f t="shared" si="51"/>
        <v>13.9</v>
      </c>
      <c r="V73">
        <f t="shared" si="52"/>
        <v>5</v>
      </c>
      <c r="X73" t="s">
        <v>184</v>
      </c>
      <c r="Y73" s="42">
        <v>1.7</v>
      </c>
      <c r="Z73" s="42">
        <v>1.6</v>
      </c>
      <c r="AA73" s="42">
        <v>3.7</v>
      </c>
      <c r="AB73" s="42">
        <v>3.3</v>
      </c>
      <c r="AC73" s="42">
        <v>5.5</v>
      </c>
      <c r="AD73" s="42">
        <v>5</v>
      </c>
      <c r="AE73" s="42">
        <v>4.5</v>
      </c>
      <c r="AF73" s="42">
        <v>4.2</v>
      </c>
      <c r="AG73" s="42">
        <v>5.2</v>
      </c>
      <c r="AH73" s="42">
        <v>5.2</v>
      </c>
      <c r="AI73" s="42">
        <v>5.2</v>
      </c>
      <c r="AJ73" s="42">
        <v>6.4</v>
      </c>
      <c r="AK73" s="41">
        <f t="shared" si="53"/>
        <v>2.575</v>
      </c>
      <c r="AL73" s="41">
        <f t="shared" si="54"/>
        <v>4.75</v>
      </c>
      <c r="AM73" s="41">
        <f t="shared" si="55"/>
        <v>5.199999999999999</v>
      </c>
      <c r="AN73" s="42">
        <v>0.5</v>
      </c>
      <c r="AO73" s="41">
        <f t="shared" si="56"/>
        <v>12.025</v>
      </c>
      <c r="AP73">
        <f t="shared" si="57"/>
        <v>10</v>
      </c>
      <c r="AQ73" s="41">
        <f t="shared" si="58"/>
        <v>25.925</v>
      </c>
      <c r="AR73">
        <f t="shared" si="59"/>
        <v>9</v>
      </c>
    </row>
    <row r="74" spans="1:44" ht="15">
      <c r="A74" t="s">
        <v>25</v>
      </c>
      <c r="B74" t="s">
        <v>12</v>
      </c>
      <c r="C74">
        <v>1997</v>
      </c>
      <c r="D74" t="s">
        <v>5</v>
      </c>
      <c r="E74" s="42">
        <v>1.2</v>
      </c>
      <c r="F74" s="42">
        <v>1.5</v>
      </c>
      <c r="G74" s="42">
        <v>2.1</v>
      </c>
      <c r="H74" s="42">
        <v>2.1</v>
      </c>
      <c r="I74" s="42">
        <v>6.6</v>
      </c>
      <c r="J74" s="42">
        <v>6</v>
      </c>
      <c r="K74" s="42">
        <v>4.6</v>
      </c>
      <c r="L74" s="42">
        <v>5.5</v>
      </c>
      <c r="M74" s="42">
        <v>5.8</v>
      </c>
      <c r="N74" s="42">
        <v>5.8</v>
      </c>
      <c r="O74" s="42">
        <v>5.4</v>
      </c>
      <c r="P74" s="42">
        <v>5.2</v>
      </c>
      <c r="Q74" s="41">
        <f t="shared" si="48"/>
        <v>1.725</v>
      </c>
      <c r="R74" s="40">
        <f t="shared" si="49"/>
        <v>5.750000000000001</v>
      </c>
      <c r="S74" s="40">
        <f t="shared" si="50"/>
        <v>5.6</v>
      </c>
      <c r="U74" s="41">
        <f t="shared" si="51"/>
        <v>13.075</v>
      </c>
      <c r="V74">
        <f t="shared" si="52"/>
        <v>9</v>
      </c>
      <c r="X74" t="s">
        <v>12</v>
      </c>
      <c r="Y74" s="42">
        <v>1</v>
      </c>
      <c r="Z74" s="42">
        <v>0.8</v>
      </c>
      <c r="AA74" s="42">
        <v>5.4</v>
      </c>
      <c r="AB74" s="42">
        <v>5.3</v>
      </c>
      <c r="AC74" s="42">
        <v>5</v>
      </c>
      <c r="AD74" s="42">
        <v>5.2</v>
      </c>
      <c r="AE74" s="42">
        <v>6.5</v>
      </c>
      <c r="AF74" s="42">
        <v>5.1</v>
      </c>
      <c r="AG74" s="42">
        <v>5.3</v>
      </c>
      <c r="AH74" s="42">
        <v>5.8</v>
      </c>
      <c r="AI74" s="42">
        <v>5.7</v>
      </c>
      <c r="AJ74" s="42">
        <v>5.8</v>
      </c>
      <c r="AK74" s="41">
        <f t="shared" si="53"/>
        <v>3.125</v>
      </c>
      <c r="AL74" s="41">
        <f t="shared" si="54"/>
        <v>5.149999999999999</v>
      </c>
      <c r="AM74" s="41">
        <f t="shared" si="55"/>
        <v>5.75</v>
      </c>
      <c r="AN74" s="42">
        <v>0.2</v>
      </c>
      <c r="AO74" s="41">
        <f t="shared" si="56"/>
        <v>13.825</v>
      </c>
      <c r="AP74">
        <f t="shared" si="57"/>
        <v>8</v>
      </c>
      <c r="AQ74" s="41">
        <f t="shared" si="58"/>
        <v>26.9</v>
      </c>
      <c r="AR74">
        <f t="shared" si="59"/>
        <v>8</v>
      </c>
    </row>
    <row r="75" spans="1:44" ht="15">
      <c r="A75" t="s">
        <v>27</v>
      </c>
      <c r="B75" t="s">
        <v>67</v>
      </c>
      <c r="C75">
        <v>1997</v>
      </c>
      <c r="D75" t="s">
        <v>62</v>
      </c>
      <c r="E75" s="42">
        <v>1.3</v>
      </c>
      <c r="F75" s="42">
        <v>1.3</v>
      </c>
      <c r="G75" s="42">
        <v>1.7</v>
      </c>
      <c r="H75" s="42">
        <v>1.8</v>
      </c>
      <c r="I75" s="42">
        <v>6</v>
      </c>
      <c r="J75" s="42">
        <v>6.4</v>
      </c>
      <c r="K75" s="42">
        <v>6.2</v>
      </c>
      <c r="L75" s="42">
        <v>5.3</v>
      </c>
      <c r="M75" s="42">
        <v>5.5</v>
      </c>
      <c r="N75" s="42">
        <v>6.4</v>
      </c>
      <c r="O75" s="42">
        <v>5</v>
      </c>
      <c r="P75" s="42">
        <v>5.4</v>
      </c>
      <c r="Q75" s="41">
        <f t="shared" si="48"/>
        <v>1.525</v>
      </c>
      <c r="R75" s="40">
        <f t="shared" si="49"/>
        <v>6.1</v>
      </c>
      <c r="S75" s="40">
        <f t="shared" si="50"/>
        <v>5.449999999999998</v>
      </c>
      <c r="U75" s="41">
        <f t="shared" si="51"/>
        <v>13.075</v>
      </c>
      <c r="V75">
        <f t="shared" si="52"/>
        <v>9</v>
      </c>
      <c r="X75" t="s">
        <v>67</v>
      </c>
      <c r="Y75" s="42">
        <v>0.9</v>
      </c>
      <c r="Z75" s="42">
        <v>0.9</v>
      </c>
      <c r="AA75" s="42">
        <v>3.2</v>
      </c>
      <c r="AB75" s="42">
        <v>3.2</v>
      </c>
      <c r="AC75" s="42">
        <v>5.5</v>
      </c>
      <c r="AD75" s="42">
        <v>5.6</v>
      </c>
      <c r="AE75" s="42">
        <v>5.8</v>
      </c>
      <c r="AF75" s="42">
        <v>4.4</v>
      </c>
      <c r="AG75" s="42">
        <v>4.9</v>
      </c>
      <c r="AH75" s="42">
        <v>5.7</v>
      </c>
      <c r="AI75" s="42">
        <v>5</v>
      </c>
      <c r="AJ75" s="42">
        <v>5.1</v>
      </c>
      <c r="AK75" s="41">
        <f t="shared" si="53"/>
        <v>2.0500000000000003</v>
      </c>
      <c r="AL75" s="41">
        <f t="shared" si="54"/>
        <v>5.549999999999998</v>
      </c>
      <c r="AM75" s="41">
        <f t="shared" si="55"/>
        <v>5.050000000000002</v>
      </c>
      <c r="AN75" s="42"/>
      <c r="AO75" s="41">
        <f t="shared" si="56"/>
        <v>12.65</v>
      </c>
      <c r="AP75">
        <f t="shared" si="57"/>
        <v>9</v>
      </c>
      <c r="AQ75" s="41">
        <f t="shared" si="58"/>
        <v>25.725</v>
      </c>
      <c r="AR75">
        <f t="shared" si="59"/>
        <v>10</v>
      </c>
    </row>
    <row r="76" spans="1:44" ht="15">
      <c r="A76" t="s">
        <v>28</v>
      </c>
      <c r="B76" t="s">
        <v>95</v>
      </c>
      <c r="C76">
        <v>1997</v>
      </c>
      <c r="D76" t="s">
        <v>92</v>
      </c>
      <c r="E76" s="42">
        <v>3.4</v>
      </c>
      <c r="F76" s="42">
        <v>2.8</v>
      </c>
      <c r="G76" s="42">
        <v>2.4</v>
      </c>
      <c r="H76" s="42">
        <v>2.1</v>
      </c>
      <c r="I76" s="42">
        <v>6.8</v>
      </c>
      <c r="J76" s="42">
        <v>6.5</v>
      </c>
      <c r="K76" s="42">
        <v>6.4</v>
      </c>
      <c r="L76" s="42">
        <v>6</v>
      </c>
      <c r="M76" s="42">
        <v>6.8</v>
      </c>
      <c r="N76" s="42">
        <v>6.6</v>
      </c>
      <c r="O76" s="42">
        <v>6.2</v>
      </c>
      <c r="P76" s="42">
        <v>6.4</v>
      </c>
      <c r="Q76" s="41">
        <f t="shared" si="48"/>
        <v>2.675</v>
      </c>
      <c r="R76" s="40">
        <f t="shared" si="49"/>
        <v>6.450000000000001</v>
      </c>
      <c r="S76" s="40">
        <f t="shared" si="50"/>
        <v>6.5</v>
      </c>
      <c r="U76" s="41">
        <f t="shared" si="51"/>
        <v>15.625</v>
      </c>
      <c r="V76">
        <f t="shared" si="52"/>
        <v>3</v>
      </c>
      <c r="X76" t="s">
        <v>95</v>
      </c>
      <c r="Y76" s="42">
        <v>3</v>
      </c>
      <c r="Z76" s="42">
        <v>2.9</v>
      </c>
      <c r="AA76" s="42">
        <v>3</v>
      </c>
      <c r="AB76" s="42">
        <v>3.3</v>
      </c>
      <c r="AC76" s="42">
        <v>5.6</v>
      </c>
      <c r="AD76" s="42">
        <v>5.8</v>
      </c>
      <c r="AE76" s="42">
        <v>6</v>
      </c>
      <c r="AF76" s="42">
        <v>6.9</v>
      </c>
      <c r="AG76" s="42">
        <v>5.8</v>
      </c>
      <c r="AH76" s="42">
        <v>6.1</v>
      </c>
      <c r="AI76" s="42">
        <v>6.8</v>
      </c>
      <c r="AJ76" s="42">
        <v>6.3</v>
      </c>
      <c r="AK76" s="41">
        <f t="shared" si="53"/>
        <v>3.05</v>
      </c>
      <c r="AL76" s="41">
        <f t="shared" si="54"/>
        <v>5.8999999999999995</v>
      </c>
      <c r="AM76" s="41">
        <f t="shared" si="55"/>
        <v>6.199999999999999</v>
      </c>
      <c r="AN76" s="42"/>
      <c r="AO76" s="41">
        <f t="shared" si="56"/>
        <v>15.15</v>
      </c>
      <c r="AP76">
        <f t="shared" si="57"/>
        <v>5</v>
      </c>
      <c r="AQ76" s="41">
        <f t="shared" si="58"/>
        <v>30.775</v>
      </c>
      <c r="AR76">
        <f t="shared" si="59"/>
        <v>4</v>
      </c>
    </row>
    <row r="77" spans="1:44" ht="15">
      <c r="A77" t="s">
        <v>29</v>
      </c>
      <c r="B77" t="s">
        <v>80</v>
      </c>
      <c r="C77">
        <v>1997</v>
      </c>
      <c r="D77" t="s">
        <v>0</v>
      </c>
      <c r="E77" s="42">
        <v>2.6</v>
      </c>
      <c r="F77" s="42">
        <v>2.9</v>
      </c>
      <c r="G77" s="42">
        <v>2.4</v>
      </c>
      <c r="H77" s="42">
        <v>2.9</v>
      </c>
      <c r="I77" s="42">
        <v>7.1</v>
      </c>
      <c r="J77" s="42">
        <v>6.6</v>
      </c>
      <c r="K77" s="42">
        <v>6.7</v>
      </c>
      <c r="L77" s="42">
        <v>5.8</v>
      </c>
      <c r="M77" s="42">
        <v>6.7</v>
      </c>
      <c r="N77" s="42">
        <v>6.1</v>
      </c>
      <c r="O77" s="42">
        <v>5.7</v>
      </c>
      <c r="P77" s="42">
        <v>6.5</v>
      </c>
      <c r="Q77" s="41">
        <f t="shared" si="48"/>
        <v>2.7</v>
      </c>
      <c r="R77" s="40">
        <f t="shared" si="49"/>
        <v>6.65</v>
      </c>
      <c r="S77" s="40">
        <f t="shared" si="50"/>
        <v>6.300000000000001</v>
      </c>
      <c r="U77" s="41">
        <f t="shared" si="51"/>
        <v>15.65</v>
      </c>
      <c r="V77">
        <f t="shared" si="52"/>
        <v>2</v>
      </c>
      <c r="X77" t="s">
        <v>80</v>
      </c>
      <c r="Y77" s="42">
        <v>2.1</v>
      </c>
      <c r="Z77" s="42">
        <v>1.9</v>
      </c>
      <c r="AA77" s="42">
        <v>4</v>
      </c>
      <c r="AB77" s="42">
        <v>3.6</v>
      </c>
      <c r="AC77" s="42">
        <v>6.3</v>
      </c>
      <c r="AD77" s="42">
        <v>6.8</v>
      </c>
      <c r="AE77" s="42">
        <v>7.1</v>
      </c>
      <c r="AF77" s="42">
        <v>7.6</v>
      </c>
      <c r="AG77" s="42">
        <v>6.8</v>
      </c>
      <c r="AH77" s="42">
        <v>7.5</v>
      </c>
      <c r="AI77" s="42">
        <v>7.6</v>
      </c>
      <c r="AJ77" s="42">
        <v>7.5</v>
      </c>
      <c r="AK77" s="41">
        <f t="shared" si="53"/>
        <v>2.9</v>
      </c>
      <c r="AL77" s="41">
        <f t="shared" si="54"/>
        <v>6.9499999999999975</v>
      </c>
      <c r="AM77" s="41">
        <f t="shared" si="55"/>
        <v>7.499999999999998</v>
      </c>
      <c r="AN77" s="42"/>
      <c r="AO77" s="41">
        <f t="shared" si="56"/>
        <v>17.35</v>
      </c>
      <c r="AP77">
        <f t="shared" si="57"/>
        <v>2</v>
      </c>
      <c r="AQ77" s="41">
        <f t="shared" si="58"/>
        <v>33</v>
      </c>
      <c r="AR77">
        <f t="shared" si="59"/>
        <v>1</v>
      </c>
    </row>
    <row r="78" spans="1:44" ht="15">
      <c r="A78" t="s">
        <v>30</v>
      </c>
      <c r="B78" t="s">
        <v>11</v>
      </c>
      <c r="C78">
        <v>1997</v>
      </c>
      <c r="D78" t="s">
        <v>5</v>
      </c>
      <c r="E78" s="42">
        <v>1.7</v>
      </c>
      <c r="F78" s="42">
        <v>1.7</v>
      </c>
      <c r="G78" s="42">
        <v>2.1</v>
      </c>
      <c r="H78" s="42">
        <v>2.6</v>
      </c>
      <c r="I78" s="42">
        <v>6.5</v>
      </c>
      <c r="J78" s="42">
        <v>6.1</v>
      </c>
      <c r="K78" s="42">
        <v>6.2</v>
      </c>
      <c r="L78" s="42">
        <v>5.2</v>
      </c>
      <c r="M78" s="42">
        <v>6.8</v>
      </c>
      <c r="N78" s="42">
        <v>5.9</v>
      </c>
      <c r="O78" s="42">
        <v>5</v>
      </c>
      <c r="P78" s="42">
        <v>5.7</v>
      </c>
      <c r="Q78" s="41">
        <f t="shared" si="48"/>
        <v>2.025</v>
      </c>
      <c r="R78" s="40">
        <f t="shared" si="49"/>
        <v>6.15</v>
      </c>
      <c r="S78" s="40">
        <f t="shared" si="50"/>
        <v>5.799999999999999</v>
      </c>
      <c r="U78" s="41">
        <f t="shared" si="51"/>
        <v>13.975</v>
      </c>
      <c r="V78">
        <f t="shared" si="52"/>
        <v>4</v>
      </c>
      <c r="X78" t="s">
        <v>11</v>
      </c>
      <c r="Y78" s="42">
        <v>2.5</v>
      </c>
      <c r="Z78" s="42">
        <v>2.5</v>
      </c>
      <c r="AA78" s="42">
        <v>5.8</v>
      </c>
      <c r="AB78" s="42">
        <v>5.8</v>
      </c>
      <c r="AC78" s="42">
        <v>6.2</v>
      </c>
      <c r="AD78" s="42">
        <v>6.6</v>
      </c>
      <c r="AE78" s="42">
        <v>6.9</v>
      </c>
      <c r="AF78" s="42">
        <v>7.2</v>
      </c>
      <c r="AG78" s="42">
        <v>6</v>
      </c>
      <c r="AH78" s="42">
        <v>7</v>
      </c>
      <c r="AI78" s="42">
        <v>6.2</v>
      </c>
      <c r="AJ78" s="42">
        <v>6.5</v>
      </c>
      <c r="AK78" s="41">
        <f t="shared" si="53"/>
        <v>4.15</v>
      </c>
      <c r="AL78" s="41">
        <f t="shared" si="54"/>
        <v>6.750000000000002</v>
      </c>
      <c r="AM78" s="41">
        <f t="shared" si="55"/>
        <v>6.35</v>
      </c>
      <c r="AN78" s="42"/>
      <c r="AO78" s="41">
        <f t="shared" si="56"/>
        <v>17.25</v>
      </c>
      <c r="AP78">
        <f t="shared" si="57"/>
        <v>3</v>
      </c>
      <c r="AQ78" s="41">
        <f t="shared" si="58"/>
        <v>31.225</v>
      </c>
      <c r="AR78">
        <f t="shared" si="59"/>
        <v>3</v>
      </c>
    </row>
    <row r="79" spans="1:44" ht="15">
      <c r="A79" t="s">
        <v>31</v>
      </c>
      <c r="B79" t="s">
        <v>216</v>
      </c>
      <c r="C79">
        <v>1997</v>
      </c>
      <c r="D79" t="s">
        <v>62</v>
      </c>
      <c r="E79" s="42">
        <v>2.9</v>
      </c>
      <c r="F79" s="42">
        <v>2.3</v>
      </c>
      <c r="G79" s="42">
        <v>2.1</v>
      </c>
      <c r="H79" s="42">
        <v>1.5</v>
      </c>
      <c r="I79" s="42">
        <v>6.3</v>
      </c>
      <c r="J79" s="42">
        <v>5.8</v>
      </c>
      <c r="K79" s="42">
        <v>5.7</v>
      </c>
      <c r="L79" s="42">
        <v>5.4</v>
      </c>
      <c r="M79" s="42">
        <v>5.8</v>
      </c>
      <c r="N79" s="42">
        <v>5.9</v>
      </c>
      <c r="O79" s="42">
        <v>6.2</v>
      </c>
      <c r="P79" s="42">
        <v>5.3</v>
      </c>
      <c r="Q79" s="41">
        <f t="shared" si="48"/>
        <v>2.1999999999999997</v>
      </c>
      <c r="R79" s="40">
        <f t="shared" si="49"/>
        <v>5.750000000000001</v>
      </c>
      <c r="S79" s="40">
        <f t="shared" si="50"/>
        <v>5.85</v>
      </c>
      <c r="U79" s="41">
        <f t="shared" si="51"/>
        <v>13.8</v>
      </c>
      <c r="V79">
        <f t="shared" si="52"/>
        <v>6</v>
      </c>
      <c r="X79" t="s">
        <v>216</v>
      </c>
      <c r="Y79" s="42">
        <v>3.4</v>
      </c>
      <c r="Z79" s="42">
        <v>3.9</v>
      </c>
      <c r="AA79" s="42">
        <v>5.6</v>
      </c>
      <c r="AB79" s="42">
        <v>5.2</v>
      </c>
      <c r="AC79" s="42">
        <v>6.3</v>
      </c>
      <c r="AD79" s="42">
        <v>7</v>
      </c>
      <c r="AE79" s="42">
        <v>7.2</v>
      </c>
      <c r="AF79" s="42">
        <v>7.3</v>
      </c>
      <c r="AG79" s="42">
        <v>6.6</v>
      </c>
      <c r="AH79" s="42">
        <v>7</v>
      </c>
      <c r="AI79" s="42">
        <v>7.2</v>
      </c>
      <c r="AJ79" s="42">
        <v>7.4</v>
      </c>
      <c r="AK79" s="41">
        <f t="shared" si="53"/>
        <v>4.525</v>
      </c>
      <c r="AL79" s="41">
        <f t="shared" si="54"/>
        <v>7.1</v>
      </c>
      <c r="AM79" s="41">
        <f t="shared" si="55"/>
        <v>7.100000000000002</v>
      </c>
      <c r="AN79" s="42"/>
      <c r="AO79" s="41">
        <f t="shared" si="56"/>
        <v>18.725</v>
      </c>
      <c r="AP79">
        <f t="shared" si="57"/>
        <v>1</v>
      </c>
      <c r="AQ79" s="41">
        <f t="shared" si="58"/>
        <v>32.525000000000006</v>
      </c>
      <c r="AR79">
        <f t="shared" si="59"/>
        <v>2</v>
      </c>
    </row>
    <row r="80" spans="1:44" ht="15">
      <c r="A80" t="s">
        <v>33</v>
      </c>
      <c r="B80" t="s">
        <v>68</v>
      </c>
      <c r="C80">
        <v>1997</v>
      </c>
      <c r="D80" t="s">
        <v>62</v>
      </c>
      <c r="E80" s="42">
        <v>3</v>
      </c>
      <c r="F80" s="42">
        <v>3</v>
      </c>
      <c r="G80" s="42">
        <v>3.1</v>
      </c>
      <c r="H80" s="42">
        <v>2.5</v>
      </c>
      <c r="I80" s="42">
        <v>7.1</v>
      </c>
      <c r="J80" s="42">
        <v>6.7</v>
      </c>
      <c r="K80" s="42">
        <v>6.4</v>
      </c>
      <c r="L80" s="42">
        <v>5.8</v>
      </c>
      <c r="M80" s="42">
        <v>6.3</v>
      </c>
      <c r="N80" s="42">
        <v>6.9</v>
      </c>
      <c r="O80" s="42">
        <v>6.5</v>
      </c>
      <c r="P80" s="42">
        <v>6.4</v>
      </c>
      <c r="Q80" s="41">
        <f t="shared" si="48"/>
        <v>2.9</v>
      </c>
      <c r="R80" s="40">
        <f t="shared" si="49"/>
        <v>6.5500000000000025</v>
      </c>
      <c r="S80" s="40">
        <f t="shared" si="50"/>
        <v>6.450000000000001</v>
      </c>
      <c r="U80" s="41">
        <f t="shared" si="51"/>
        <v>15.9</v>
      </c>
      <c r="V80">
        <f t="shared" si="52"/>
        <v>1</v>
      </c>
      <c r="X80" t="s">
        <v>68</v>
      </c>
      <c r="Y80" s="42">
        <v>3.2</v>
      </c>
      <c r="Z80" s="42">
        <v>3.1</v>
      </c>
      <c r="AA80" s="42">
        <v>3.4</v>
      </c>
      <c r="AB80" s="42">
        <v>3.5</v>
      </c>
      <c r="AC80" s="42">
        <v>5.5</v>
      </c>
      <c r="AD80" s="42">
        <v>5.4</v>
      </c>
      <c r="AE80" s="42">
        <v>6</v>
      </c>
      <c r="AF80" s="42">
        <v>6</v>
      </c>
      <c r="AG80" s="42">
        <v>6.4</v>
      </c>
      <c r="AH80" s="42">
        <v>6</v>
      </c>
      <c r="AI80" s="42">
        <v>5.8</v>
      </c>
      <c r="AJ80" s="42">
        <v>4.8</v>
      </c>
      <c r="AK80" s="41">
        <f t="shared" si="53"/>
        <v>3.3000000000000003</v>
      </c>
      <c r="AL80" s="41">
        <f t="shared" si="54"/>
        <v>5.749999999999999</v>
      </c>
      <c r="AM80" s="41">
        <f t="shared" si="55"/>
        <v>5.9</v>
      </c>
      <c r="AN80" s="42">
        <v>0.4</v>
      </c>
      <c r="AO80" s="41">
        <f t="shared" si="56"/>
        <v>14.55</v>
      </c>
      <c r="AP80">
        <f t="shared" si="57"/>
        <v>6</v>
      </c>
      <c r="AQ80" s="41">
        <f t="shared" si="58"/>
        <v>30.450000000000003</v>
      </c>
      <c r="AR80">
        <f t="shared" si="59"/>
        <v>5</v>
      </c>
    </row>
  </sheetData>
  <sheetProtection/>
  <conditionalFormatting sqref="M3:P29">
    <cfRule type="expression" priority="7" dxfId="0">
      <formula>M3=MAX($M3:$P3)</formula>
    </cfRule>
    <cfRule type="expression" priority="8" dxfId="7">
      <formula>M3=MIN($M3:$P3)</formula>
    </cfRule>
  </conditionalFormatting>
  <conditionalFormatting sqref="I3:L29">
    <cfRule type="expression" priority="5" dxfId="2">
      <formula>I3=MAX($I3:$L3)</formula>
    </cfRule>
    <cfRule type="expression" priority="6" dxfId="3">
      <formula>I3=MIN($I3:$L3)</formula>
    </cfRule>
  </conditionalFormatting>
  <conditionalFormatting sqref="AC4:AF6 AC23:AF23 AC20:AF21 AC18:AF18 AC8:AF13">
    <cfRule type="expression" priority="3" dxfId="2">
      <formula>AC4=MAX($AC4:$AF4)</formula>
    </cfRule>
    <cfRule type="expression" priority="4" dxfId="3">
      <formula>AC4=MIN($AC4:$AF4)</formula>
    </cfRule>
  </conditionalFormatting>
  <conditionalFormatting sqref="AG4:AJ6 AG8:AJ13 AG18:AJ18 AG20:AJ21 AG23:AJ23">
    <cfRule type="expression" priority="1" dxfId="0">
      <formula>AG4=MAX($AG4:AJ4)</formula>
    </cfRule>
    <cfRule type="expression" priority="2" dxfId="1">
      <formula>AG4=MIN($AG4:$AJ4)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</dc:creator>
  <cp:keywords/>
  <dc:description/>
  <cp:lastModifiedBy>KK</cp:lastModifiedBy>
  <cp:lastPrinted>2012-04-15T16:51:15Z</cp:lastPrinted>
  <dcterms:created xsi:type="dcterms:W3CDTF">2011-03-23T22:07:42Z</dcterms:created>
  <dcterms:modified xsi:type="dcterms:W3CDTF">2012-04-16T05:16:29Z</dcterms:modified>
  <cp:category/>
  <cp:version/>
  <cp:contentType/>
  <cp:contentStatus/>
</cp:coreProperties>
</file>