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265" windowHeight="7680" tabRatio="787" firstSheet="11" activeTab="11"/>
  </bookViews>
  <sheets>
    <sheet name="Seznam" sheetId="74" state="hidden" r:id="rId1"/>
    <sheet name="Popis" sheetId="82" state="hidden" r:id="rId2"/>
    <sheet name="S1+S2+S3+S4" sheetId="96" state="hidden" r:id="rId3"/>
    <sheet name="S5a+S5b" sheetId="97" state="hidden" r:id="rId4"/>
    <sheet name="S6a+S6b" sheetId="142" state="hidden" r:id="rId5"/>
    <sheet name="S7a+S7b" sheetId="143" state="hidden" r:id="rId6"/>
    <sheet name="Z1+Z2+Z3" sheetId="86" state="hidden" r:id="rId7"/>
    <sheet name="Z4" sheetId="123" state="hidden" r:id="rId8"/>
    <sheet name="Z5a+Z5b" sheetId="89" state="hidden" r:id="rId9"/>
    <sheet name="Z6a+Z6b" sheetId="128" state="hidden" r:id="rId10"/>
    <sheet name="Z7a+Z7b" sheetId="144" state="hidden" r:id="rId11"/>
    <sheet name="V1+V2+V" sheetId="93" r:id="rId12"/>
    <sheet name="V4+5a" sheetId="94" r:id="rId13"/>
    <sheet name="V5b+V6a+V6b" sheetId="130" r:id="rId14"/>
    <sheet name="V7a+V7b" sheetId="149" r:id="rId15"/>
    <sheet name="Jména" sheetId="84" state="hidden" r:id="rId16"/>
    <sheet name="Příjmení" sheetId="83" state="hidden" r:id="rId17"/>
  </sheets>
  <definedNames>
    <definedName name="__kat1">Popis!$C$6</definedName>
    <definedName name="__kat10">Popis!#REF!</definedName>
    <definedName name="__kat11">Popis!#REF!</definedName>
    <definedName name="__kat2">Popis!$C$7</definedName>
    <definedName name="__kat3">Popis!$C$8</definedName>
    <definedName name="__kat4">Popis!$C$9</definedName>
    <definedName name="__kat5">Popis!$C$10</definedName>
    <definedName name="__kat6">Popis!$C$11</definedName>
    <definedName name="__kat7">Popis!$C$12</definedName>
    <definedName name="__kat8">Popis!$C$15</definedName>
    <definedName name="__kat9">Popis!#REF!</definedName>
    <definedName name="_xlnm._FilterDatabase" localSheetId="15" hidden="1">Jména!$A$2:$B$116</definedName>
    <definedName name="_xlnm._FilterDatabase" localSheetId="0" hidden="1">Seznam!$A$1:$K$45</definedName>
    <definedName name="_kat1">Popis!$C$6</definedName>
    <definedName name="_kat10">Popis!#REF!</definedName>
    <definedName name="_kat11">Popis!#REF!</definedName>
    <definedName name="_kat2">Popis!$C$7</definedName>
    <definedName name="_kat3">Popis!$C$8</definedName>
    <definedName name="_kat4">Popis!$C$9</definedName>
    <definedName name="_kat5">Popis!$C$10</definedName>
    <definedName name="_kat6">Popis!$C$11</definedName>
    <definedName name="_kat7">Popis!$C$12</definedName>
    <definedName name="_kat8">Popis!$C$15</definedName>
    <definedName name="_kat9">Popis!#REF!</definedName>
    <definedName name="Datum">Popis!$C$3</definedName>
    <definedName name="K11S2">Popis!#REF!</definedName>
    <definedName name="Kat10S1">Popis!#REF!</definedName>
    <definedName name="Kat10S2">Popis!#REF!</definedName>
    <definedName name="Kat10S3">Popis!#REF!</definedName>
    <definedName name="Kat10S4">Popis!#REF!</definedName>
    <definedName name="Kat11S1">Popis!#REF!</definedName>
    <definedName name="Kat11S2">Popis!#REF!</definedName>
    <definedName name="Kat11S3">Popis!#REF!</definedName>
    <definedName name="Kat11S4">Popis!#REF!</definedName>
    <definedName name="Kat1S1">Popis!$E$6</definedName>
    <definedName name="Kat1S2">Popis!$F$6</definedName>
    <definedName name="Kat1S3">Popis!$G$6</definedName>
    <definedName name="Kat1S4">Popis!$H$6</definedName>
    <definedName name="Kat2S1">Popis!$E$7</definedName>
    <definedName name="Kat2S2">Popis!$F$7</definedName>
    <definedName name="Kat2S3">Popis!$G$7</definedName>
    <definedName name="Kat2S4">Popis!$H$7</definedName>
    <definedName name="Kat3S1">Popis!$E$8</definedName>
    <definedName name="Kat3S2">Popis!$F$8</definedName>
    <definedName name="Kat3S3">Popis!$G$8</definedName>
    <definedName name="Kat3S4">Popis!$H$8</definedName>
    <definedName name="Kat4S1">Popis!$E$9</definedName>
    <definedName name="Kat4S2">Popis!$F$9</definedName>
    <definedName name="Kat4S3">Popis!$G$9</definedName>
    <definedName name="Kat4S4">Popis!$H$9</definedName>
    <definedName name="Kat5S1">Popis!$E$10</definedName>
    <definedName name="Kat5S2">Popis!$F$10</definedName>
    <definedName name="Kat5S3">Popis!$G$10</definedName>
    <definedName name="Kat5S4">Popis!$H$10</definedName>
    <definedName name="Kat5S5">Popis!$E$10</definedName>
    <definedName name="Kat6S1">Popis!$E$11</definedName>
    <definedName name="Kat6S2">Popis!$F$11</definedName>
    <definedName name="Kat6S3">Popis!$G$11</definedName>
    <definedName name="Kat6S4">Popis!$H$11</definedName>
    <definedName name="Kat7S1">Popis!$E$12</definedName>
    <definedName name="Kat7S2">Popis!$F$12</definedName>
    <definedName name="Kat7S3">Popis!$G$12</definedName>
    <definedName name="Kat7S4">Popis!$H$12</definedName>
    <definedName name="Kat8S1">Popis!$E$15</definedName>
    <definedName name="Kat8S2">Popis!$F$15</definedName>
    <definedName name="Kat8S3">Popis!$G$15</definedName>
    <definedName name="Kat8S4">Popis!$H$15</definedName>
    <definedName name="Kat9S1">Popis!#REF!</definedName>
    <definedName name="Kat9S2">Popis!#REF!</definedName>
    <definedName name="Kat9S3">Popis!#REF!</definedName>
    <definedName name="Kat9S4">Popis!#REF!</definedName>
    <definedName name="KatS1">Popis!$E$6</definedName>
    <definedName name="Místo">Popis!$C$2</definedName>
    <definedName name="Název">Popis!$C$1</definedName>
    <definedName name="_xlnm.Print_Area" localSheetId="11">'V1+V2+V'!$1:$1048576</definedName>
    <definedName name="_xlnm.Print_Area" localSheetId="12">'V4+5a'!$1:$1048576</definedName>
    <definedName name="_xlnm.Print_Area" localSheetId="13">'V5b+V6a+V6b'!$1:$1048576</definedName>
    <definedName name="_xlnm.Print_Area" localSheetId="14">'V7a+V7b'!$1:$1048576</definedName>
    <definedName name="PocetKat1">Popis!$D$6</definedName>
    <definedName name="PocetKat10">Popis!#REF!</definedName>
    <definedName name="PocetKat2">Popis!$D$7</definedName>
    <definedName name="PocetKat3">Popis!$D$8</definedName>
    <definedName name="PocetKat4">Popis!$D$9</definedName>
    <definedName name="PocetKat5">Popis!$D$10</definedName>
    <definedName name="PocetKat6">Popis!$D$11</definedName>
    <definedName name="PocetKat7">Popis!$D$12</definedName>
    <definedName name="PocetKat8">Popis!$D$15</definedName>
    <definedName name="PocetKat9">Popis!#REF!</definedName>
  </definedNames>
  <calcPr calcId="125725"/>
</workbook>
</file>

<file path=xl/calcChain.xml><?xml version="1.0" encoding="utf-8"?>
<calcChain xmlns="http://schemas.openxmlformats.org/spreadsheetml/2006/main">
  <c r="K50" i="144"/>
  <c r="P50"/>
  <c r="R50"/>
  <c r="S50"/>
  <c r="P51"/>
  <c r="K51"/>
  <c r="K14"/>
  <c r="P14"/>
  <c r="R14"/>
  <c r="K26"/>
  <c r="P26"/>
  <c r="R26"/>
  <c r="K41"/>
  <c r="P41"/>
  <c r="R41"/>
  <c r="S41"/>
  <c r="K9" i="123"/>
  <c r="P9"/>
  <c r="R9"/>
  <c r="K16"/>
  <c r="P16"/>
  <c r="R16"/>
  <c r="S16"/>
  <c r="R51" i="144"/>
  <c r="S51"/>
  <c r="T18" i="149"/>
  <c r="T20"/>
  <c r="O18"/>
  <c r="O19"/>
  <c r="O20"/>
  <c r="J14"/>
  <c r="B16"/>
  <c r="C16"/>
  <c r="D16"/>
  <c r="E16"/>
  <c r="B15"/>
  <c r="C15"/>
  <c r="D15"/>
  <c r="E15"/>
  <c r="B18"/>
  <c r="C18"/>
  <c r="D18"/>
  <c r="E18"/>
  <c r="B19"/>
  <c r="C19"/>
  <c r="D19"/>
  <c r="E19"/>
  <c r="B17"/>
  <c r="C17"/>
  <c r="D17"/>
  <c r="E17"/>
  <c r="B20"/>
  <c r="C20"/>
  <c r="D20"/>
  <c r="E20"/>
  <c r="B14"/>
  <c r="C14"/>
  <c r="D14"/>
  <c r="E14"/>
  <c r="A36" i="144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6" i="143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B50" i="144"/>
  <c r="J28" i="149"/>
  <c r="AA50" i="144"/>
  <c r="I28" i="149"/>
  <c r="AA51" i="144"/>
  <c r="I26" i="149"/>
  <c r="Y50" i="144"/>
  <c r="G28" i="149"/>
  <c r="Z50" i="144"/>
  <c r="H28" i="149"/>
  <c r="B27"/>
  <c r="C27"/>
  <c r="D27"/>
  <c r="E27"/>
  <c r="C28"/>
  <c r="D28"/>
  <c r="E28"/>
  <c r="B26"/>
  <c r="C26"/>
  <c r="D26"/>
  <c r="E26"/>
  <c r="A49" i="144"/>
  <c r="B49"/>
  <c r="C49"/>
  <c r="D49"/>
  <c r="A50"/>
  <c r="B50"/>
  <c r="C50"/>
  <c r="D50"/>
  <c r="A51"/>
  <c r="B51"/>
  <c r="C51"/>
  <c r="D51"/>
  <c r="A22" i="143"/>
  <c r="B22"/>
  <c r="C22"/>
  <c r="D22"/>
  <c r="A23"/>
  <c r="B23"/>
  <c r="C23"/>
  <c r="D23"/>
  <c r="A24"/>
  <c r="B24"/>
  <c r="C24"/>
  <c r="D24"/>
  <c r="Z16" i="123"/>
  <c r="O14" i="94"/>
  <c r="Z17" i="123"/>
  <c r="O15" i="94"/>
  <c r="Z18" i="123"/>
  <c r="O16" i="94"/>
  <c r="Z9" i="123"/>
  <c r="J14" i="94"/>
  <c r="Z10" i="123"/>
  <c r="J15" i="94"/>
  <c r="Z11" i="123"/>
  <c r="J16" i="94"/>
  <c r="A16" i="123"/>
  <c r="B16"/>
  <c r="C16"/>
  <c r="D16"/>
  <c r="A17"/>
  <c r="B17"/>
  <c r="C17"/>
  <c r="D17"/>
  <c r="A18"/>
  <c r="B18"/>
  <c r="C18"/>
  <c r="D18"/>
  <c r="A9"/>
  <c r="B9"/>
  <c r="C9"/>
  <c r="D9"/>
  <c r="A10"/>
  <c r="B10"/>
  <c r="C10"/>
  <c r="D10"/>
  <c r="A11"/>
  <c r="B11"/>
  <c r="C11"/>
  <c r="D11"/>
  <c r="P18"/>
  <c r="Y18"/>
  <c r="N16" i="94"/>
  <c r="K18" i="123"/>
  <c r="X18"/>
  <c r="M16" i="94"/>
  <c r="P17" i="123"/>
  <c r="Y17"/>
  <c r="N15" i="94"/>
  <c r="K17" i="123"/>
  <c r="F17"/>
  <c r="W17"/>
  <c r="E17"/>
  <c r="Y16"/>
  <c r="N14" i="94"/>
  <c r="X16" i="123"/>
  <c r="M14" i="94"/>
  <c r="F16" i="123"/>
  <c r="W16"/>
  <c r="E16"/>
  <c r="P11"/>
  <c r="Y11"/>
  <c r="I16" i="94"/>
  <c r="K11" i="123"/>
  <c r="X11"/>
  <c r="H16" i="94"/>
  <c r="E11" i="123"/>
  <c r="P10"/>
  <c r="Y10"/>
  <c r="I15" i="94"/>
  <c r="K10" i="123"/>
  <c r="X10"/>
  <c r="H15" i="94"/>
  <c r="E10" i="123"/>
  <c r="Y9"/>
  <c r="I14" i="94"/>
  <c r="E9" i="123"/>
  <c r="G7"/>
  <c r="R17"/>
  <c r="R10"/>
  <c r="AA10"/>
  <c r="K15" i="94"/>
  <c r="X9" i="123"/>
  <c r="H14" i="94"/>
  <c r="X17" i="123"/>
  <c r="M15" i="94"/>
  <c r="R18" i="123"/>
  <c r="R11"/>
  <c r="S18"/>
  <c r="F10"/>
  <c r="W10" s="1"/>
  <c r="F9"/>
  <c r="W9" s="1"/>
  <c r="F11"/>
  <c r="W11" s="1"/>
  <c r="F26" i="149"/>
  <c r="F27"/>
  <c r="B30" i="130"/>
  <c r="C30"/>
  <c r="D30"/>
  <c r="E30"/>
  <c r="B31"/>
  <c r="C31"/>
  <c r="D31"/>
  <c r="E31"/>
  <c r="F31"/>
  <c r="F30"/>
  <c r="B24"/>
  <c r="C24"/>
  <c r="D24"/>
  <c r="E24"/>
  <c r="B21"/>
  <c r="C21"/>
  <c r="D21"/>
  <c r="E21"/>
  <c r="B23"/>
  <c r="C23"/>
  <c r="D23"/>
  <c r="E23"/>
  <c r="B22"/>
  <c r="C22"/>
  <c r="D22"/>
  <c r="E22"/>
  <c r="Q22"/>
  <c r="L22"/>
  <c r="F22"/>
  <c r="Q23"/>
  <c r="F23"/>
  <c r="Q21"/>
  <c r="L21"/>
  <c r="F21"/>
  <c r="Q24"/>
  <c r="L24"/>
  <c r="F24"/>
  <c r="B15"/>
  <c r="C15"/>
  <c r="D15"/>
  <c r="E15"/>
  <c r="B14"/>
  <c r="C14"/>
  <c r="D14"/>
  <c r="E14"/>
  <c r="F14"/>
  <c r="F15"/>
  <c r="B33" i="94"/>
  <c r="C33"/>
  <c r="D33"/>
  <c r="E33"/>
  <c r="B34"/>
  <c r="C34"/>
  <c r="D34"/>
  <c r="E34"/>
  <c r="B29"/>
  <c r="C29"/>
  <c r="D29"/>
  <c r="E29"/>
  <c r="B30"/>
  <c r="C30"/>
  <c r="D30"/>
  <c r="E30"/>
  <c r="B27"/>
  <c r="C27"/>
  <c r="D27"/>
  <c r="E27"/>
  <c r="B32"/>
  <c r="C32"/>
  <c r="D32"/>
  <c r="E32"/>
  <c r="B24"/>
  <c r="C24"/>
  <c r="D24"/>
  <c r="E24"/>
  <c r="B23"/>
  <c r="C23"/>
  <c r="D23"/>
  <c r="E23"/>
  <c r="B31"/>
  <c r="C31"/>
  <c r="D31"/>
  <c r="E31"/>
  <c r="B22"/>
  <c r="C22"/>
  <c r="D22"/>
  <c r="E22"/>
  <c r="B28"/>
  <c r="C28"/>
  <c r="D28"/>
  <c r="E28"/>
  <c r="B35"/>
  <c r="C35"/>
  <c r="D35"/>
  <c r="E35"/>
  <c r="B26"/>
  <c r="C26"/>
  <c r="D26"/>
  <c r="E26"/>
  <c r="B25"/>
  <c r="C25"/>
  <c r="D25"/>
  <c r="E25"/>
  <c r="B14"/>
  <c r="C14"/>
  <c r="D14"/>
  <c r="E14"/>
  <c r="B15"/>
  <c r="C15"/>
  <c r="D15"/>
  <c r="E15"/>
  <c r="B16"/>
  <c r="C16"/>
  <c r="D16"/>
  <c r="E16"/>
  <c r="G25"/>
  <c r="F25"/>
  <c r="L26"/>
  <c r="G26"/>
  <c r="F26"/>
  <c r="G35"/>
  <c r="F35"/>
  <c r="L29"/>
  <c r="G29"/>
  <c r="F29"/>
  <c r="L34"/>
  <c r="G34"/>
  <c r="F34"/>
  <c r="G19"/>
  <c r="I30" i="93"/>
  <c r="B29"/>
  <c r="C29"/>
  <c r="D29"/>
  <c r="E29"/>
  <c r="B28"/>
  <c r="C28"/>
  <c r="D28"/>
  <c r="E28"/>
  <c r="B26"/>
  <c r="C26"/>
  <c r="D26"/>
  <c r="E26"/>
  <c r="B27"/>
  <c r="C27"/>
  <c r="D27"/>
  <c r="E27"/>
  <c r="B30"/>
  <c r="C30"/>
  <c r="D30"/>
  <c r="E30"/>
  <c r="B19"/>
  <c r="C19"/>
  <c r="D19"/>
  <c r="E19"/>
  <c r="B20"/>
  <c r="C20"/>
  <c r="D20"/>
  <c r="E20"/>
  <c r="B13"/>
  <c r="C13"/>
  <c r="D13"/>
  <c r="E13"/>
  <c r="B12"/>
  <c r="C12"/>
  <c r="D12"/>
  <c r="E12"/>
  <c r="F30"/>
  <c r="F26"/>
  <c r="F28"/>
  <c r="F29"/>
  <c r="G23"/>
  <c r="Z51" i="144"/>
  <c r="H26" i="149"/>
  <c r="Y51" i="144"/>
  <c r="G26" i="149"/>
  <c r="AA49" i="144"/>
  <c r="I27" i="149"/>
  <c r="P49" i="144"/>
  <c r="Z49"/>
  <c r="H27" i="149"/>
  <c r="K49" i="144"/>
  <c r="Y49"/>
  <c r="G27" i="149"/>
  <c r="K37" i="144"/>
  <c r="X37"/>
  <c r="R15" i="149"/>
  <c r="K38" i="144"/>
  <c r="X38"/>
  <c r="R18" i="149"/>
  <c r="K39" i="144"/>
  <c r="X39"/>
  <c r="R19" i="149"/>
  <c r="K40" i="144"/>
  <c r="X40"/>
  <c r="R17" i="149"/>
  <c r="X41" i="144"/>
  <c r="R20" i="149"/>
  <c r="K42" i="144"/>
  <c r="X42"/>
  <c r="R14" i="149"/>
  <c r="AA17" i="123"/>
  <c r="P15" i="94"/>
  <c r="S17" i="123"/>
  <c r="AB17"/>
  <c r="Q15" i="94"/>
  <c r="T9" i="123"/>
  <c r="T17"/>
  <c r="AA9"/>
  <c r="K14" i="94"/>
  <c r="T10" i="123"/>
  <c r="AA18"/>
  <c r="P16" i="94"/>
  <c r="T18" i="123"/>
  <c r="T16"/>
  <c r="AA16"/>
  <c r="P14" i="94"/>
  <c r="T11" i="123"/>
  <c r="AA11"/>
  <c r="K16" i="94"/>
  <c r="R49" i="144"/>
  <c r="A32" i="128"/>
  <c r="B32"/>
  <c r="C32"/>
  <c r="D32"/>
  <c r="A33"/>
  <c r="B33"/>
  <c r="C33"/>
  <c r="D33"/>
  <c r="AA33"/>
  <c r="I31" i="130"/>
  <c r="P33" i="128"/>
  <c r="Z33"/>
  <c r="H31" i="130"/>
  <c r="K33" i="128"/>
  <c r="Y33"/>
  <c r="G31" i="130"/>
  <c r="AA32" i="128"/>
  <c r="I30" i="130"/>
  <c r="P32" i="128"/>
  <c r="Z32"/>
  <c r="H30" i="130"/>
  <c r="K32" i="128"/>
  <c r="Y32"/>
  <c r="G30" i="130"/>
  <c r="A23" i="128"/>
  <c r="B23"/>
  <c r="C23"/>
  <c r="D23"/>
  <c r="A24"/>
  <c r="B24"/>
  <c r="C24"/>
  <c r="D24"/>
  <c r="A25"/>
  <c r="B25"/>
  <c r="C25"/>
  <c r="D25"/>
  <c r="A26"/>
  <c r="B26"/>
  <c r="C26"/>
  <c r="D26"/>
  <c r="A16"/>
  <c r="B16"/>
  <c r="C16"/>
  <c r="D16"/>
  <c r="A17"/>
  <c r="B17"/>
  <c r="C17"/>
  <c r="D17"/>
  <c r="A18"/>
  <c r="B18"/>
  <c r="C18"/>
  <c r="D18"/>
  <c r="A19"/>
  <c r="B19"/>
  <c r="C19"/>
  <c r="D19"/>
  <c r="A9"/>
  <c r="B9"/>
  <c r="C9"/>
  <c r="D9"/>
  <c r="A10"/>
  <c r="B10"/>
  <c r="C10"/>
  <c r="D10"/>
  <c r="A11"/>
  <c r="B11"/>
  <c r="C11"/>
  <c r="D11"/>
  <c r="A12"/>
  <c r="B12"/>
  <c r="C12"/>
  <c r="D12"/>
  <c r="AA47" i="89"/>
  <c r="I14" i="130"/>
  <c r="P47" i="89"/>
  <c r="Z47"/>
  <c r="H14" i="130"/>
  <c r="K47" i="89"/>
  <c r="Y47"/>
  <c r="G14" i="130"/>
  <c r="A46" i="89"/>
  <c r="B46"/>
  <c r="C46"/>
  <c r="D46"/>
  <c r="A47"/>
  <c r="B47"/>
  <c r="C47"/>
  <c r="D47"/>
  <c r="AA46"/>
  <c r="I15" i="130"/>
  <c r="P46" i="89"/>
  <c r="Z46"/>
  <c r="H15" i="130"/>
  <c r="K46" i="89"/>
  <c r="Y46"/>
  <c r="G15" i="130"/>
  <c r="G44" i="89"/>
  <c r="Z27"/>
  <c r="O34" i="94"/>
  <c r="Z28" i="89"/>
  <c r="O29" i="94"/>
  <c r="Z29" i="89"/>
  <c r="O30" i="94"/>
  <c r="Z30" i="89"/>
  <c r="O27" i="94"/>
  <c r="Z31" i="89"/>
  <c r="O32" i="94"/>
  <c r="Z32" i="89"/>
  <c r="O24" i="94"/>
  <c r="Z33" i="89"/>
  <c r="O23" i="94"/>
  <c r="Z34" i="89"/>
  <c r="O31" i="94"/>
  <c r="Z35" i="89"/>
  <c r="O22" i="94"/>
  <c r="Z36" i="89"/>
  <c r="O28" i="94"/>
  <c r="Z37" i="89"/>
  <c r="O35" i="94"/>
  <c r="Z38" i="89"/>
  <c r="O26" i="94"/>
  <c r="Z39" i="89"/>
  <c r="O25" i="94"/>
  <c r="P27" i="89"/>
  <c r="Y27"/>
  <c r="N34" i="94"/>
  <c r="P28" i="89"/>
  <c r="Y28"/>
  <c r="N29" i="94"/>
  <c r="P29" i="89"/>
  <c r="Y29"/>
  <c r="N30" i="94"/>
  <c r="P30" i="89"/>
  <c r="Y30"/>
  <c r="N27" i="94"/>
  <c r="P31" i="89"/>
  <c r="Y31"/>
  <c r="N32" i="94"/>
  <c r="P32" i="89"/>
  <c r="Y32"/>
  <c r="N24" i="94"/>
  <c r="P33" i="89"/>
  <c r="Y33"/>
  <c r="N23" i="94"/>
  <c r="P34" i="89"/>
  <c r="Y34"/>
  <c r="N31" i="94"/>
  <c r="P35" i="89"/>
  <c r="Y35"/>
  <c r="N22" i="94"/>
  <c r="P36" i="89"/>
  <c r="Y36"/>
  <c r="N28" i="94"/>
  <c r="P37" i="89"/>
  <c r="Y37"/>
  <c r="N35" i="94"/>
  <c r="P38" i="89"/>
  <c r="Y38"/>
  <c r="N26" i="94"/>
  <c r="P39" i="89"/>
  <c r="Y39"/>
  <c r="N25" i="94"/>
  <c r="K27" i="89"/>
  <c r="X27"/>
  <c r="M34" i="94"/>
  <c r="K28" i="89"/>
  <c r="X28"/>
  <c r="M29" i="94"/>
  <c r="K29" i="89"/>
  <c r="X29"/>
  <c r="M30" i="94"/>
  <c r="K30" i="89"/>
  <c r="K31"/>
  <c r="X31"/>
  <c r="M32" i="94"/>
  <c r="K32" i="89"/>
  <c r="X32"/>
  <c r="M24" i="94"/>
  <c r="K33" i="89"/>
  <c r="X33"/>
  <c r="M23" i="94"/>
  <c r="K34" i="89"/>
  <c r="X34"/>
  <c r="M31" i="94"/>
  <c r="K35" i="89"/>
  <c r="X35"/>
  <c r="M22" i="94"/>
  <c r="K36" i="89"/>
  <c r="X36"/>
  <c r="M28" i="94"/>
  <c r="K37" i="89"/>
  <c r="X37"/>
  <c r="M35" i="94"/>
  <c r="K38" i="89"/>
  <c r="X38"/>
  <c r="M26" i="94"/>
  <c r="K39" i="89"/>
  <c r="X39"/>
  <c r="M25" i="94"/>
  <c r="Z10" i="89"/>
  <c r="J34" i="94"/>
  <c r="Z11" i="89"/>
  <c r="J29" i="94"/>
  <c r="Z12" i="89"/>
  <c r="J30" i="94"/>
  <c r="Z13" i="89"/>
  <c r="J27" i="94"/>
  <c r="Z14" i="89"/>
  <c r="J32" i="94"/>
  <c r="Z15" i="89"/>
  <c r="J24" i="94"/>
  <c r="Z16" i="89"/>
  <c r="J23" i="94"/>
  <c r="Z17" i="89"/>
  <c r="J31" i="94"/>
  <c r="Z18" i="89"/>
  <c r="J22" i="94"/>
  <c r="Z19" i="89"/>
  <c r="J28" i="94"/>
  <c r="Z20" i="89"/>
  <c r="J35" i="94"/>
  <c r="Z21" i="89"/>
  <c r="J26" i="94"/>
  <c r="Z22" i="89"/>
  <c r="J25" i="94"/>
  <c r="P10" i="89"/>
  <c r="Y10"/>
  <c r="I34" i="94"/>
  <c r="P11" i="89"/>
  <c r="Y11"/>
  <c r="I29" i="94"/>
  <c r="P12" i="89"/>
  <c r="Y12"/>
  <c r="I30" i="94"/>
  <c r="P13" i="89"/>
  <c r="Y13"/>
  <c r="I27" i="94"/>
  <c r="P14" i="89"/>
  <c r="Y14"/>
  <c r="I32" i="94"/>
  <c r="P15" i="89"/>
  <c r="Y15"/>
  <c r="I24" i="94"/>
  <c r="P16" i="89"/>
  <c r="Y16"/>
  <c r="I23" i="94"/>
  <c r="P17" i="89"/>
  <c r="Y17"/>
  <c r="I31" i="94"/>
  <c r="P18" i="89"/>
  <c r="Y18"/>
  <c r="I22" i="94"/>
  <c r="P19" i="89"/>
  <c r="Y19"/>
  <c r="I28" i="94"/>
  <c r="P20" i="89"/>
  <c r="Y20"/>
  <c r="I35" i="94"/>
  <c r="P21" i="89"/>
  <c r="Y21"/>
  <c r="I26" i="94"/>
  <c r="P22" i="89"/>
  <c r="Y22"/>
  <c r="I25" i="94"/>
  <c r="K10" i="89"/>
  <c r="K11"/>
  <c r="X11"/>
  <c r="H29" i="94"/>
  <c r="K12" i="89"/>
  <c r="X12"/>
  <c r="H30" i="94"/>
  <c r="K13" i="89"/>
  <c r="K14"/>
  <c r="K15"/>
  <c r="X15"/>
  <c r="H24" i="94"/>
  <c r="K16" i="89"/>
  <c r="X16"/>
  <c r="H23" i="94"/>
  <c r="K17" i="89"/>
  <c r="K18"/>
  <c r="X18"/>
  <c r="H22" i="94"/>
  <c r="K19" i="89"/>
  <c r="X19"/>
  <c r="H28" i="94"/>
  <c r="K20" i="89"/>
  <c r="K21"/>
  <c r="X21"/>
  <c r="H26" i="94"/>
  <c r="K22" i="89"/>
  <c r="X22"/>
  <c r="H25" i="94"/>
  <c r="A26" i="89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K26" i="86"/>
  <c r="Y26"/>
  <c r="G29" i="93"/>
  <c r="K27" i="86"/>
  <c r="Y27"/>
  <c r="G28" i="93"/>
  <c r="K28" i="86"/>
  <c r="Y28"/>
  <c r="G26" i="93"/>
  <c r="K29" i="86"/>
  <c r="Y29"/>
  <c r="G27" i="93"/>
  <c r="K30" i="86"/>
  <c r="Y30"/>
  <c r="G30" i="93"/>
  <c r="P26" i="86"/>
  <c r="Z26"/>
  <c r="H29" i="93"/>
  <c r="P27" i="86"/>
  <c r="Z27"/>
  <c r="H28" i="93"/>
  <c r="P28" i="86"/>
  <c r="Z28"/>
  <c r="H26" i="93"/>
  <c r="P29" i="86"/>
  <c r="Z29"/>
  <c r="H27" i="93"/>
  <c r="P30" i="86"/>
  <c r="Z30"/>
  <c r="H30" i="93"/>
  <c r="A26" i="86"/>
  <c r="B26"/>
  <c r="A27"/>
  <c r="B27"/>
  <c r="A28"/>
  <c r="B28"/>
  <c r="A29"/>
  <c r="B29"/>
  <c r="A30"/>
  <c r="B30"/>
  <c r="A17"/>
  <c r="B17"/>
  <c r="A18"/>
  <c r="B18"/>
  <c r="A9"/>
  <c r="B9"/>
  <c r="A10"/>
  <c r="B10"/>
  <c r="AA26"/>
  <c r="I29" i="93"/>
  <c r="AA27" i="86"/>
  <c r="I28" i="93"/>
  <c r="AA28" i="86"/>
  <c r="I26" i="93"/>
  <c r="AA29" i="86"/>
  <c r="I27" i="93"/>
  <c r="D26" i="86"/>
  <c r="C26"/>
  <c r="G24"/>
  <c r="AA18"/>
  <c r="I20" i="93"/>
  <c r="P18" i="86"/>
  <c r="Z18"/>
  <c r="H20" i="93"/>
  <c r="K18" i="86"/>
  <c r="Y18"/>
  <c r="G20" i="93"/>
  <c r="D18" i="86"/>
  <c r="C18"/>
  <c r="AA17"/>
  <c r="I19" i="93"/>
  <c r="P17" i="86"/>
  <c r="Z17"/>
  <c r="H19" i="93"/>
  <c r="K17" i="86"/>
  <c r="Y17"/>
  <c r="G19" i="93"/>
  <c r="D17" i="86"/>
  <c r="C17"/>
  <c r="G15"/>
  <c r="U17" i="123"/>
  <c r="R28" i="86"/>
  <c r="S28"/>
  <c r="R26"/>
  <c r="S26"/>
  <c r="R27"/>
  <c r="S27"/>
  <c r="R29"/>
  <c r="R30"/>
  <c r="S30"/>
  <c r="AB16" i="123"/>
  <c r="Q14" i="94"/>
  <c r="U16" i="123"/>
  <c r="AB18"/>
  <c r="Q16" i="94"/>
  <c r="U18" i="123"/>
  <c r="R47" i="89"/>
  <c r="K9" i="144"/>
  <c r="P9"/>
  <c r="R9"/>
  <c r="K10"/>
  <c r="P10"/>
  <c r="R10"/>
  <c r="U51"/>
  <c r="AB51"/>
  <c r="J26" i="149"/>
  <c r="U49" i="144"/>
  <c r="S49"/>
  <c r="R32" i="128"/>
  <c r="S32"/>
  <c r="AB32"/>
  <c r="J30" i="130"/>
  <c r="R33" i="128"/>
  <c r="R20" i="89"/>
  <c r="R18"/>
  <c r="AA18"/>
  <c r="K22" i="94"/>
  <c r="R14" i="89"/>
  <c r="AA14"/>
  <c r="K32" i="94"/>
  <c r="R10" i="89"/>
  <c r="AA10"/>
  <c r="K34" i="94"/>
  <c r="R46" i="89"/>
  <c r="S46"/>
  <c r="AB46"/>
  <c r="J15" i="130"/>
  <c r="X14" i="89"/>
  <c r="H32" i="94"/>
  <c r="R30" i="89"/>
  <c r="AA30"/>
  <c r="P27" i="94"/>
  <c r="X10" i="89"/>
  <c r="H34" i="94"/>
  <c r="R17" i="89"/>
  <c r="R13"/>
  <c r="X20"/>
  <c r="H35" i="94"/>
  <c r="R22" i="89"/>
  <c r="R19"/>
  <c r="R16"/>
  <c r="R12"/>
  <c r="X17"/>
  <c r="H31" i="94"/>
  <c r="X13" i="89"/>
  <c r="H27" i="94"/>
  <c r="R39" i="89"/>
  <c r="R36"/>
  <c r="R33"/>
  <c r="R29"/>
  <c r="R34"/>
  <c r="X30"/>
  <c r="M27" i="94"/>
  <c r="R21" i="89"/>
  <c r="R15"/>
  <c r="R11"/>
  <c r="R38"/>
  <c r="R32"/>
  <c r="R28"/>
  <c r="R37"/>
  <c r="R35"/>
  <c r="R31"/>
  <c r="R27"/>
  <c r="R18" i="86"/>
  <c r="S18"/>
  <c r="R17"/>
  <c r="K2" i="143"/>
  <c r="E6"/>
  <c r="E7"/>
  <c r="E8"/>
  <c r="E9"/>
  <c r="E10"/>
  <c r="E11"/>
  <c r="E12"/>
  <c r="E13"/>
  <c r="E14"/>
  <c r="E15"/>
  <c r="E16"/>
  <c r="F20"/>
  <c r="E22"/>
  <c r="A21" i="142"/>
  <c r="B21"/>
  <c r="C21"/>
  <c r="D21"/>
  <c r="A22"/>
  <c r="B22"/>
  <c r="C22"/>
  <c r="D22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27" i="97"/>
  <c r="B27"/>
  <c r="C27"/>
  <c r="D27"/>
  <c r="A28"/>
  <c r="B28"/>
  <c r="C28"/>
  <c r="D28"/>
  <c r="A29"/>
  <c r="B29"/>
  <c r="C29"/>
  <c r="D29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K26" i="89"/>
  <c r="P26"/>
  <c r="R26"/>
  <c r="T30"/>
  <c r="K9"/>
  <c r="P9"/>
  <c r="R9"/>
  <c r="T20"/>
  <c r="T17"/>
  <c r="T13"/>
  <c r="T14"/>
  <c r="AA13"/>
  <c r="K27" i="94"/>
  <c r="AA20" i="89"/>
  <c r="K35" i="94"/>
  <c r="S29" i="86"/>
  <c r="AB29"/>
  <c r="J27" i="93"/>
  <c r="S35" i="89"/>
  <c r="V46"/>
  <c r="S47"/>
  <c r="U47"/>
  <c r="V51" i="144"/>
  <c r="AB49"/>
  <c r="J27" i="149"/>
  <c r="V49" i="144"/>
  <c r="V32" i="128"/>
  <c r="K9"/>
  <c r="P9"/>
  <c r="R9"/>
  <c r="U32"/>
  <c r="S33"/>
  <c r="U33"/>
  <c r="AA17" i="89"/>
  <c r="K31" i="94"/>
  <c r="T10" i="89"/>
  <c r="T18"/>
  <c r="U46"/>
  <c r="S30"/>
  <c r="AB30"/>
  <c r="Q27" i="94"/>
  <c r="AA27" i="89"/>
  <c r="P34" i="94"/>
  <c r="T27" i="89"/>
  <c r="AA33"/>
  <c r="P23" i="94"/>
  <c r="T33" i="89"/>
  <c r="AA31"/>
  <c r="P32" i="94"/>
  <c r="T31" i="89"/>
  <c r="AA32"/>
  <c r="P24" i="94"/>
  <c r="T32" i="89"/>
  <c r="S32"/>
  <c r="AA15"/>
  <c r="K24" i="94"/>
  <c r="T15" i="89"/>
  <c r="S29"/>
  <c r="AA12"/>
  <c r="K30" i="94"/>
  <c r="T12" i="89"/>
  <c r="AA35"/>
  <c r="P22" i="94"/>
  <c r="T35" i="89"/>
  <c r="AA34"/>
  <c r="P31" i="94"/>
  <c r="T34" i="89"/>
  <c r="AA39"/>
  <c r="P25" i="94"/>
  <c r="T39" i="89"/>
  <c r="S33"/>
  <c r="AA16"/>
  <c r="K23" i="94"/>
  <c r="T16" i="89"/>
  <c r="S34"/>
  <c r="S27"/>
  <c r="AA28"/>
  <c r="P29" i="94"/>
  <c r="T28" i="89"/>
  <c r="S28"/>
  <c r="AA11"/>
  <c r="K29" i="94"/>
  <c r="T11" i="89"/>
  <c r="S39"/>
  <c r="AA22"/>
  <c r="K25" i="94"/>
  <c r="T22" i="89"/>
  <c r="AA36"/>
  <c r="P28" i="94"/>
  <c r="T36" i="89"/>
  <c r="S31"/>
  <c r="AA37"/>
  <c r="P35" i="94"/>
  <c r="T37" i="89"/>
  <c r="AA38"/>
  <c r="P26" i="94"/>
  <c r="T38" i="89"/>
  <c r="S38"/>
  <c r="AA21"/>
  <c r="K26" i="94"/>
  <c r="T21" i="89"/>
  <c r="AA29"/>
  <c r="P30" i="94"/>
  <c r="T29" i="89"/>
  <c r="S36"/>
  <c r="AA19"/>
  <c r="K28" i="94"/>
  <c r="T19" i="89"/>
  <c r="S37"/>
  <c r="AB30" i="86"/>
  <c r="J30" i="93"/>
  <c r="AB26" i="86"/>
  <c r="J29" i="93"/>
  <c r="AB27" i="86"/>
  <c r="J28" i="93"/>
  <c r="AB28" i="86"/>
  <c r="J26" i="93"/>
  <c r="AB18" i="86"/>
  <c r="J20" i="93"/>
  <c r="S17" i="86"/>
  <c r="A42" i="96"/>
  <c r="B42"/>
  <c r="C42"/>
  <c r="D42"/>
  <c r="A43"/>
  <c r="B43"/>
  <c r="C43"/>
  <c r="D43"/>
  <c r="A44"/>
  <c r="B44"/>
  <c r="C44"/>
  <c r="D44"/>
  <c r="E42"/>
  <c r="E43"/>
  <c r="E44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6"/>
  <c r="B6"/>
  <c r="C6"/>
  <c r="D6"/>
  <c r="A7"/>
  <c r="B7"/>
  <c r="C7"/>
  <c r="D7"/>
  <c r="A14"/>
  <c r="B14"/>
  <c r="C14"/>
  <c r="D14"/>
  <c r="E14"/>
  <c r="A15"/>
  <c r="B15"/>
  <c r="C15"/>
  <c r="D15"/>
  <c r="E15"/>
  <c r="E7"/>
  <c r="E8"/>
  <c r="E27" i="97"/>
  <c r="E29"/>
  <c r="E30"/>
  <c r="S26" i="89"/>
  <c r="U35"/>
  <c r="U30"/>
  <c r="AB35"/>
  <c r="Q22" i="94"/>
  <c r="AB47" i="89"/>
  <c r="J14" i="130"/>
  <c r="V47" i="89"/>
  <c r="AB33" i="128"/>
  <c r="J31" i="130"/>
  <c r="V33" i="128"/>
  <c r="AB36" i="89"/>
  <c r="Q28" i="94"/>
  <c r="U36" i="89"/>
  <c r="AB31"/>
  <c r="Q32" i="94"/>
  <c r="U31" i="89"/>
  <c r="AB28"/>
  <c r="Q29" i="94"/>
  <c r="U28" i="89"/>
  <c r="U34"/>
  <c r="AB34"/>
  <c r="Q31" i="94"/>
  <c r="AB29" i="89"/>
  <c r="Q30" i="94"/>
  <c r="U29" i="89"/>
  <c r="AB39"/>
  <c r="Q25" i="94"/>
  <c r="U39" i="89"/>
  <c r="AB37"/>
  <c r="Q35" i="94"/>
  <c r="U37" i="89"/>
  <c r="AB38"/>
  <c r="Q26" i="94"/>
  <c r="U38" i="89"/>
  <c r="AB27"/>
  <c r="Q34" i="94"/>
  <c r="U27" i="89"/>
  <c r="AB33"/>
  <c r="Q23" i="94"/>
  <c r="U33" i="89"/>
  <c r="AB32"/>
  <c r="Q24" i="94"/>
  <c r="U32" i="89"/>
  <c r="AB17" i="86"/>
  <c r="J19" i="93"/>
  <c r="E45" i="96"/>
  <c r="F40"/>
  <c r="E32"/>
  <c r="E36"/>
  <c r="E35"/>
  <c r="E33"/>
  <c r="E30"/>
  <c r="E26"/>
  <c r="E25"/>
  <c r="E24"/>
  <c r="F22"/>
  <c r="Y41" i="144"/>
  <c r="S20" i="149"/>
  <c r="P42" i="144"/>
  <c r="P25"/>
  <c r="Y26"/>
  <c r="N20" i="149"/>
  <c r="P27" i="144"/>
  <c r="X26"/>
  <c r="M20" i="149"/>
  <c r="K27" i="144"/>
  <c r="P15"/>
  <c r="K15"/>
  <c r="X15"/>
  <c r="H14" i="149"/>
  <c r="E42" i="144"/>
  <c r="E36"/>
  <c r="E37"/>
  <c r="E38"/>
  <c r="E39"/>
  <c r="E40"/>
  <c r="Z10"/>
  <c r="J15" i="149"/>
  <c r="Z11" i="144"/>
  <c r="J18" i="149"/>
  <c r="Z12" i="144"/>
  <c r="J19" i="149"/>
  <c r="Z13" i="144"/>
  <c r="J17" i="149"/>
  <c r="Z14" i="144"/>
  <c r="J20" i="149"/>
  <c r="AA10" i="86"/>
  <c r="I12" i="93"/>
  <c r="AA9" i="86"/>
  <c r="I13" i="93"/>
  <c r="P38" i="144"/>
  <c r="Y38"/>
  <c r="S18" i="149"/>
  <c r="P23" i="144"/>
  <c r="Y23"/>
  <c r="N18" i="149"/>
  <c r="P24" i="144"/>
  <c r="Y24"/>
  <c r="N19" i="149"/>
  <c r="K23" i="144"/>
  <c r="K24"/>
  <c r="P11"/>
  <c r="Y11"/>
  <c r="I18" i="149"/>
  <c r="P12" i="144"/>
  <c r="Y12"/>
  <c r="I19" i="149"/>
  <c r="P13" i="144"/>
  <c r="K11"/>
  <c r="X11"/>
  <c r="H18" i="149"/>
  <c r="K12" i="144"/>
  <c r="X12"/>
  <c r="H19" i="149"/>
  <c r="K13" i="144"/>
  <c r="P16" i="128"/>
  <c r="P17"/>
  <c r="K16"/>
  <c r="K17"/>
  <c r="P11"/>
  <c r="P12"/>
  <c r="K11"/>
  <c r="K12"/>
  <c r="P9" i="86"/>
  <c r="Z9"/>
  <c r="H13" i="93"/>
  <c r="P10" i="86"/>
  <c r="Z10"/>
  <c r="H12" i="93"/>
  <c r="K9" i="86"/>
  <c r="Y9"/>
  <c r="G13" i="93"/>
  <c r="K10" i="86"/>
  <c r="R15" i="144"/>
  <c r="AA15"/>
  <c r="K14" i="149"/>
  <c r="Y15" i="144"/>
  <c r="I14" i="149"/>
  <c r="R11" i="128"/>
  <c r="R42" i="144"/>
  <c r="R27"/>
  <c r="S42"/>
  <c r="AA41"/>
  <c r="U20" i="149"/>
  <c r="R38" i="144"/>
  <c r="AA38"/>
  <c r="U18" i="149"/>
  <c r="AA26" i="144"/>
  <c r="P20" i="149"/>
  <c r="R24" i="144"/>
  <c r="AA24"/>
  <c r="P19" i="149"/>
  <c r="X24" i="144"/>
  <c r="M19" i="149"/>
  <c r="R23" i="144"/>
  <c r="AA23"/>
  <c r="P18" i="149"/>
  <c r="X23" i="144"/>
  <c r="M18" i="149"/>
  <c r="AA14" i="144"/>
  <c r="K20" i="149"/>
  <c r="R13" i="144"/>
  <c r="X13"/>
  <c r="H17" i="149"/>
  <c r="R12" i="144"/>
  <c r="R11"/>
  <c r="R12" i="128"/>
  <c r="R17"/>
  <c r="R16"/>
  <c r="R10" i="86"/>
  <c r="S10"/>
  <c r="AB10"/>
  <c r="J12" i="93"/>
  <c r="Y10" i="86"/>
  <c r="G12" i="93"/>
  <c r="R9" i="86"/>
  <c r="U28"/>
  <c r="U30"/>
  <c r="U29"/>
  <c r="U26"/>
  <c r="U27"/>
  <c r="AB41" i="144"/>
  <c r="V20" i="149"/>
  <c r="S9" i="86"/>
  <c r="AA12" i="144"/>
  <c r="K19" i="149"/>
  <c r="S38" i="144"/>
  <c r="AB38"/>
  <c r="V18" i="149"/>
  <c r="AA11" i="144"/>
  <c r="K18" i="149"/>
  <c r="V30" i="86"/>
  <c r="V27"/>
  <c r="V29"/>
  <c r="V28"/>
  <c r="V26"/>
  <c r="AB9"/>
  <c r="J13" i="93"/>
  <c r="C9" i="86"/>
  <c r="D9"/>
  <c r="C10"/>
  <c r="D10"/>
  <c r="Q16" i="149"/>
  <c r="L20"/>
  <c r="L16"/>
  <c r="Z27" i="144"/>
  <c r="O14" i="149"/>
  <c r="F27" i="144"/>
  <c r="W27"/>
  <c r="E27"/>
  <c r="L17" i="149"/>
  <c r="Z25" i="144"/>
  <c r="O17" i="149"/>
  <c r="F25" i="144"/>
  <c r="W25"/>
  <c r="L14" i="149"/>
  <c r="E25" i="144"/>
  <c r="E24"/>
  <c r="E23"/>
  <c r="Z22"/>
  <c r="O15" i="149"/>
  <c r="P22" i="144"/>
  <c r="Y22"/>
  <c r="N15" i="149"/>
  <c r="F22" i="144"/>
  <c r="W22"/>
  <c r="E22"/>
  <c r="L15" i="149"/>
  <c r="Z21" i="144"/>
  <c r="O16" i="149"/>
  <c r="P21" i="144"/>
  <c r="Y21"/>
  <c r="N16" i="149"/>
  <c r="K21" i="144"/>
  <c r="F21"/>
  <c r="W21"/>
  <c r="L18" i="149"/>
  <c r="E21" i="144"/>
  <c r="Y25"/>
  <c r="N17" i="149"/>
  <c r="K25" i="144"/>
  <c r="R25"/>
  <c r="K22"/>
  <c r="R22"/>
  <c r="AA22"/>
  <c r="P15" i="149"/>
  <c r="Y27" i="144"/>
  <c r="N14" i="149"/>
  <c r="R21" i="144"/>
  <c r="AA21"/>
  <c r="P16" i="149"/>
  <c r="X21" i="144"/>
  <c r="M16" i="149"/>
  <c r="X27" i="144"/>
  <c r="M14" i="149"/>
  <c r="K16" i="144"/>
  <c r="F36"/>
  <c r="W36"/>
  <c r="L23" i="130"/>
  <c r="Z36" i="144"/>
  <c r="T16" i="149"/>
  <c r="F37" i="144"/>
  <c r="W37"/>
  <c r="P37"/>
  <c r="Z37"/>
  <c r="T15" i="149"/>
  <c r="F39" i="144"/>
  <c r="P39"/>
  <c r="Z39"/>
  <c r="T19" i="149"/>
  <c r="F40" i="144"/>
  <c r="W40"/>
  <c r="P40"/>
  <c r="Z40"/>
  <c r="T17" i="149"/>
  <c r="E9" i="144"/>
  <c r="E10"/>
  <c r="E11"/>
  <c r="E12"/>
  <c r="E13"/>
  <c r="E14"/>
  <c r="E6" i="142"/>
  <c r="E7"/>
  <c r="E8"/>
  <c r="E9"/>
  <c r="E10"/>
  <c r="E15"/>
  <c r="E21"/>
  <c r="X25" i="144"/>
  <c r="M17" i="149"/>
  <c r="R39" i="144"/>
  <c r="S39"/>
  <c r="R37"/>
  <c r="S37"/>
  <c r="X22"/>
  <c r="M15" i="149"/>
  <c r="R40" i="144"/>
  <c r="S40"/>
  <c r="Q20" i="149"/>
  <c r="Q14"/>
  <c r="Q15"/>
  <c r="Q18"/>
  <c r="Q17"/>
  <c r="AA25" i="144"/>
  <c r="P17" i="149"/>
  <c r="AA27" i="144"/>
  <c r="P14" i="149"/>
  <c r="P36" i="144"/>
  <c r="Y36"/>
  <c r="S16" i="149"/>
  <c r="Y37" i="144"/>
  <c r="S15" i="149"/>
  <c r="Y39" i="144"/>
  <c r="S19" i="149"/>
  <c r="K36" i="144"/>
  <c r="X36"/>
  <c r="R16" i="149"/>
  <c r="Y40" i="144"/>
  <c r="S17" i="149"/>
  <c r="R36" i="144"/>
  <c r="AA36"/>
  <c r="U16" i="149"/>
  <c r="AA40" i="144"/>
  <c r="U17" i="149"/>
  <c r="AA39" i="144"/>
  <c r="U19" i="149"/>
  <c r="AA37" i="144"/>
  <c r="U15" i="149"/>
  <c r="Y9" i="89"/>
  <c r="I33" i="94"/>
  <c r="Z9" i="89"/>
  <c r="J33" i="94"/>
  <c r="F26" i="89"/>
  <c r="W26"/>
  <c r="L16" i="94"/>
  <c r="Y26" i="89"/>
  <c r="N33" i="94"/>
  <c r="Z26" i="89"/>
  <c r="O33" i="94"/>
  <c r="W38" i="89"/>
  <c r="L35" i="94"/>
  <c r="W39" i="89"/>
  <c r="G21" i="128"/>
  <c r="Y9" i="144"/>
  <c r="I16" i="149"/>
  <c r="Z9" i="144"/>
  <c r="J16" i="149"/>
  <c r="F18"/>
  <c r="F15"/>
  <c r="F17"/>
  <c r="F16"/>
  <c r="A7"/>
  <c r="Z23" i="128"/>
  <c r="T24" i="130"/>
  <c r="Z24" i="128"/>
  <c r="T21" i="130"/>
  <c r="Z25" i="128"/>
  <c r="T23" i="130"/>
  <c r="Z26" i="128"/>
  <c r="T22" i="130"/>
  <c r="Z16" i="128"/>
  <c r="O24" i="130"/>
  <c r="Z17" i="128"/>
  <c r="O21" i="130"/>
  <c r="Z18" i="128"/>
  <c r="O23" i="130"/>
  <c r="Z19" i="128"/>
  <c r="O22" i="130"/>
  <c r="Z9" i="128"/>
  <c r="J24" i="130"/>
  <c r="Z10" i="128"/>
  <c r="J21" i="130"/>
  <c r="Z11" i="128"/>
  <c r="J23" i="130"/>
  <c r="Z12" i="128"/>
  <c r="J22" i="130"/>
  <c r="F16" i="94"/>
  <c r="F15"/>
  <c r="F14"/>
  <c r="F19" i="93"/>
  <c r="F20"/>
  <c r="G16"/>
  <c r="A15"/>
  <c r="F14" i="144"/>
  <c r="U5"/>
  <c r="Z42"/>
  <c r="T14" i="149"/>
  <c r="E16" i="128"/>
  <c r="E17"/>
  <c r="E18"/>
  <c r="E19"/>
  <c r="I27"/>
  <c r="J27"/>
  <c r="N27"/>
  <c r="O27"/>
  <c r="K13"/>
  <c r="G7"/>
  <c r="E23"/>
  <c r="E24"/>
  <c r="E25"/>
  <c r="E26"/>
  <c r="E9"/>
  <c r="E10"/>
  <c r="E11"/>
  <c r="E12"/>
  <c r="E26" i="89"/>
  <c r="E27"/>
  <c r="E35"/>
  <c r="E37"/>
  <c r="E38"/>
  <c r="E39"/>
  <c r="E9"/>
  <c r="E10"/>
  <c r="E11"/>
  <c r="E20"/>
  <c r="E21"/>
  <c r="E22"/>
  <c r="E6" i="97"/>
  <c r="E7"/>
  <c r="E8"/>
  <c r="E9"/>
  <c r="E19"/>
  <c r="E20"/>
  <c r="E16" i="96"/>
  <c r="F12"/>
  <c r="A7" i="130"/>
  <c r="U5" i="128"/>
  <c r="K20"/>
  <c r="Z27"/>
  <c r="T11" i="130"/>
  <c r="G10" i="94"/>
  <c r="G7" i="89"/>
  <c r="F10" s="1"/>
  <c r="W10" s="1"/>
  <c r="W22"/>
  <c r="W21"/>
  <c r="F4" i="97"/>
  <c r="V5" i="123"/>
  <c r="G16" i="94"/>
  <c r="G15"/>
  <c r="G14"/>
  <c r="A8" i="93"/>
  <c r="A6" i="86"/>
  <c r="G7"/>
  <c r="K23" i="89"/>
  <c r="L2" i="97"/>
  <c r="F4" i="96"/>
  <c r="A7" i="94"/>
  <c r="G9" i="93"/>
  <c r="A7"/>
  <c r="U5" i="89"/>
  <c r="V5" i="86"/>
  <c r="L14" i="94"/>
  <c r="L25"/>
  <c r="F27" i="89"/>
  <c r="W27"/>
  <c r="F37"/>
  <c r="W37"/>
  <c r="L15" i="94"/>
  <c r="F35" i="89"/>
  <c r="W35"/>
  <c r="P10" i="128"/>
  <c r="P19"/>
  <c r="Y19"/>
  <c r="N22" i="130"/>
  <c r="K18" i="128"/>
  <c r="X18"/>
  <c r="M23" i="130"/>
  <c r="P26" i="128"/>
  <c r="Y26"/>
  <c r="S22" i="130"/>
  <c r="K25" i="128"/>
  <c r="X25"/>
  <c r="R23" i="130"/>
  <c r="P27" i="128"/>
  <c r="Y27"/>
  <c r="S11" i="130"/>
  <c r="K24" i="128"/>
  <c r="K23"/>
  <c r="P24"/>
  <c r="P23"/>
  <c r="Y23"/>
  <c r="S24" i="130"/>
  <c r="K27" i="128"/>
  <c r="K19"/>
  <c r="P18"/>
  <c r="K26"/>
  <c r="P25"/>
  <c r="K10"/>
  <c r="F11" i="89"/>
  <c r="W11" s="1"/>
  <c r="F9"/>
  <c r="W9" s="1"/>
  <c r="F19" i="128"/>
  <c r="W19" s="1"/>
  <c r="F16"/>
  <c r="W16" s="1"/>
  <c r="F24"/>
  <c r="F17"/>
  <c r="W17"/>
  <c r="F18"/>
  <c r="W18"/>
  <c r="Y9"/>
  <c r="I24" i="130"/>
  <c r="F26" i="128"/>
  <c r="X17"/>
  <c r="M21" i="130"/>
  <c r="X12" i="128"/>
  <c r="H22" i="130"/>
  <c r="Y17" i="128"/>
  <c r="N21" i="130"/>
  <c r="AA26" i="89"/>
  <c r="P33" i="94"/>
  <c r="AA9" i="89"/>
  <c r="K33" i="94"/>
  <c r="Y42" i="144"/>
  <c r="S14" i="149"/>
  <c r="X14" i="144"/>
  <c r="H20" i="149"/>
  <c r="Y14" i="144"/>
  <c r="I20" i="149"/>
  <c r="Y13" i="144"/>
  <c r="I17" i="149"/>
  <c r="X9" i="144"/>
  <c r="H16" i="149"/>
  <c r="Y10" i="144"/>
  <c r="I15" i="149"/>
  <c r="F25" i="128"/>
  <c r="F23"/>
  <c r="Y16"/>
  <c r="N24" i="130"/>
  <c r="X16" i="128"/>
  <c r="M24" i="130"/>
  <c r="X11" i="128"/>
  <c r="H23" i="130"/>
  <c r="AA16" i="128"/>
  <c r="P24" i="130"/>
  <c r="Y11" i="128"/>
  <c r="I23" i="130"/>
  <c r="F9" i="144"/>
  <c r="F13"/>
  <c r="F10"/>
  <c r="Y12" i="128"/>
  <c r="I22" i="130"/>
  <c r="X10" i="144"/>
  <c r="H15" i="149"/>
  <c r="X9" i="89"/>
  <c r="H33" i="94"/>
  <c r="X26" i="89"/>
  <c r="M33" i="94"/>
  <c r="R19" i="128"/>
  <c r="AA19"/>
  <c r="P22" i="130"/>
  <c r="R18" i="128"/>
  <c r="R10"/>
  <c r="AA10"/>
  <c r="K21" i="130"/>
  <c r="R26" i="128"/>
  <c r="AA26"/>
  <c r="U22" i="130"/>
  <c r="R24" i="128"/>
  <c r="R27"/>
  <c r="AA27"/>
  <c r="U11" i="130"/>
  <c r="R25" i="128"/>
  <c r="AA25"/>
  <c r="U23" i="130"/>
  <c r="Y24" i="128"/>
  <c r="S21" i="130"/>
  <c r="X10" i="128"/>
  <c r="H21" i="130"/>
  <c r="Y25" i="128"/>
  <c r="S23" i="130"/>
  <c r="X19" i="128"/>
  <c r="M22" i="130"/>
  <c r="R23" i="128"/>
  <c r="AA9"/>
  <c r="K24" i="130"/>
  <c r="X27" i="128"/>
  <c r="R11" i="130"/>
  <c r="X24" i="128"/>
  <c r="R21" i="130"/>
  <c r="Y10" i="128"/>
  <c r="I21" i="130"/>
  <c r="X9" i="128"/>
  <c r="H24" i="130"/>
  <c r="Y18" i="128"/>
  <c r="N23" i="130"/>
  <c r="AB26" i="89"/>
  <c r="X26" i="128"/>
  <c r="R22" i="130"/>
  <c r="X23" i="128"/>
  <c r="R24" i="130"/>
  <c r="AA12" i="128"/>
  <c r="K22" i="130"/>
  <c r="AA11" i="128"/>
  <c r="K23" i="130"/>
  <c r="AA17" i="128"/>
  <c r="P21" i="130"/>
  <c r="Q33" i="94"/>
  <c r="T26" i="89"/>
  <c r="U17" i="86"/>
  <c r="U18"/>
  <c r="S26" i="128"/>
  <c r="AB26"/>
  <c r="V22" i="130"/>
  <c r="S25" i="128"/>
  <c r="AB25"/>
  <c r="V23" i="130"/>
  <c r="AA18" i="128"/>
  <c r="P23" i="130"/>
  <c r="T9" i="89"/>
  <c r="U10" i="86"/>
  <c r="U9"/>
  <c r="S24" i="128"/>
  <c r="AB24"/>
  <c r="V21" i="130"/>
  <c r="S23" i="128"/>
  <c r="S27"/>
  <c r="AB27"/>
  <c r="AA42" i="144"/>
  <c r="U14" i="149"/>
  <c r="AB42" i="144"/>
  <c r="V14" i="149"/>
  <c r="S36" i="144"/>
  <c r="T27"/>
  <c r="T25"/>
  <c r="T21"/>
  <c r="T22"/>
  <c r="AB39"/>
  <c r="V19" i="149"/>
  <c r="AA9" i="144"/>
  <c r="K16" i="149"/>
  <c r="AA10" i="144"/>
  <c r="K15" i="149"/>
  <c r="T40" i="144"/>
  <c r="T37"/>
  <c r="T39"/>
  <c r="T36"/>
  <c r="T42"/>
  <c r="T14"/>
  <c r="AA13"/>
  <c r="K17" i="149"/>
  <c r="AA24" i="128"/>
  <c r="U21" i="130"/>
  <c r="T27" i="128"/>
  <c r="T24"/>
  <c r="T25"/>
  <c r="T19"/>
  <c r="T18"/>
  <c r="T9"/>
  <c r="T26"/>
  <c r="AB40" i="144"/>
  <c r="V17" i="149"/>
  <c r="T17" i="128"/>
  <c r="T12"/>
  <c r="AB37" i="144"/>
  <c r="V15" i="149"/>
  <c r="T13" i="144"/>
  <c r="T9"/>
  <c r="AA23" i="128"/>
  <c r="U24" i="130"/>
  <c r="T23" i="128"/>
  <c r="T11"/>
  <c r="T10"/>
  <c r="T16"/>
  <c r="T10" i="144"/>
  <c r="U40"/>
  <c r="U41"/>
  <c r="V18" i="86"/>
  <c r="V17"/>
  <c r="U26" i="89"/>
  <c r="V10" i="86"/>
  <c r="V9"/>
  <c r="AB36" i="144"/>
  <c r="V16" i="149"/>
  <c r="U39" i="144"/>
  <c r="U37"/>
  <c r="U36"/>
  <c r="U42"/>
  <c r="U25" i="128"/>
  <c r="U27"/>
  <c r="U26"/>
  <c r="U24"/>
  <c r="AB23"/>
  <c r="V24" i="130"/>
  <c r="U23" i="128"/>
  <c r="F20" i="89" l="1"/>
  <c r="W20" s="1"/>
</calcChain>
</file>

<file path=xl/sharedStrings.xml><?xml version="1.0" encoding="utf-8"?>
<sst xmlns="http://schemas.openxmlformats.org/spreadsheetml/2006/main" count="3076" uniqueCount="1644">
  <si>
    <t>Kat</t>
  </si>
  <si>
    <t>Por.</t>
  </si>
  <si>
    <t>Celé jméno</t>
  </si>
  <si>
    <t>Ročník</t>
  </si>
  <si>
    <t>Oddíl</t>
  </si>
  <si>
    <t>Stát</t>
  </si>
  <si>
    <t>Jméno</t>
  </si>
  <si>
    <t>Prijmeni</t>
  </si>
  <si>
    <t>Prijmeni_t</t>
  </si>
  <si>
    <t>Jméno_t</t>
  </si>
  <si>
    <t>Kat_tisk</t>
  </si>
  <si>
    <t>Beata Procházková</t>
  </si>
  <si>
    <t>RG Proactive Milevsko</t>
  </si>
  <si>
    <t>Procházková</t>
  </si>
  <si>
    <t>Beáta</t>
  </si>
  <si>
    <t>Procházkové</t>
  </si>
  <si>
    <t>Beátě</t>
  </si>
  <si>
    <t>1. Naděje nejmladší 2011</t>
  </si>
  <si>
    <t>Alexandra Marešová</t>
  </si>
  <si>
    <t>TJ Bohemians Praha</t>
  </si>
  <si>
    <t>Páníková</t>
  </si>
  <si>
    <t>Barbora</t>
  </si>
  <si>
    <t>Páníkové</t>
  </si>
  <si>
    <t>Barboře</t>
  </si>
  <si>
    <t>Barbora Kroufková</t>
  </si>
  <si>
    <t>Kroufková</t>
  </si>
  <si>
    <t>Kroufkové</t>
  </si>
  <si>
    <t>2. Naděje nejmladší 2010</t>
  </si>
  <si>
    <t>Anna Dalecká</t>
  </si>
  <si>
    <t>Dalecká</t>
  </si>
  <si>
    <t>Anna</t>
  </si>
  <si>
    <t>Dalecké</t>
  </si>
  <si>
    <t>Anně</t>
  </si>
  <si>
    <t>Barbora Hubatková</t>
  </si>
  <si>
    <t>Hubatková</t>
  </si>
  <si>
    <t>Hubatkové</t>
  </si>
  <si>
    <t>3. Naděje nejmladší 2009</t>
  </si>
  <si>
    <t xml:space="preserve">Kateřina Černá </t>
  </si>
  <si>
    <t>TJ Slavoj Plzeň</t>
  </si>
  <si>
    <t>Černá</t>
  </si>
  <si>
    <t>Kateřina</t>
  </si>
  <si>
    <t>Černé</t>
  </si>
  <si>
    <t>Kateřině</t>
  </si>
  <si>
    <t>Kateřina Bendová</t>
  </si>
  <si>
    <t>Bendová</t>
  </si>
  <si>
    <t>Bendové</t>
  </si>
  <si>
    <t>Veronika Marešová</t>
  </si>
  <si>
    <t>Marešová</t>
  </si>
  <si>
    <t>Veronika</t>
  </si>
  <si>
    <t>Marešové</t>
  </si>
  <si>
    <t>Veronice</t>
  </si>
  <si>
    <t>Eliška Němečková</t>
  </si>
  <si>
    <t>Němečková</t>
  </si>
  <si>
    <t>Eliška</t>
  </si>
  <si>
    <t>Němečkové</t>
  </si>
  <si>
    <t>Elišce</t>
  </si>
  <si>
    <t>Světlana Moravcová</t>
  </si>
  <si>
    <t>Moravcová</t>
  </si>
  <si>
    <t>Světlana</t>
  </si>
  <si>
    <t>Moravcové</t>
  </si>
  <si>
    <t>Světlaně</t>
  </si>
  <si>
    <t>4. Naděje nejmladší 2009</t>
  </si>
  <si>
    <t>Zuzana Nábělková</t>
  </si>
  <si>
    <t>Středisko volného času Bruntál</t>
  </si>
  <si>
    <t>Nábělková</t>
  </si>
  <si>
    <t>Zuzana</t>
  </si>
  <si>
    <t>Nábělkové</t>
  </si>
  <si>
    <t>Zuzaně</t>
  </si>
  <si>
    <t>Kateřina Vinšová</t>
  </si>
  <si>
    <t>Vinšová</t>
  </si>
  <si>
    <t>Vinšové</t>
  </si>
  <si>
    <t>5a</t>
  </si>
  <si>
    <t>Lucie Brožková</t>
  </si>
  <si>
    <t>Brožková</t>
  </si>
  <si>
    <t>Lucie</t>
  </si>
  <si>
    <t>Brožkové</t>
  </si>
  <si>
    <t>Lucii</t>
  </si>
  <si>
    <t>5a Naděje nejmladší 2008</t>
  </si>
  <si>
    <t>Nikol Blažková</t>
  </si>
  <si>
    <t>Blažková</t>
  </si>
  <si>
    <t>Nikol</t>
  </si>
  <si>
    <t>Blažkové</t>
  </si>
  <si>
    <t>Nikole</t>
  </si>
  <si>
    <t>Ema Matúšová</t>
  </si>
  <si>
    <t>Matúšová</t>
  </si>
  <si>
    <t>Eva</t>
  </si>
  <si>
    <t>Matúšové</t>
  </si>
  <si>
    <t>Evě</t>
  </si>
  <si>
    <t>Karolína Koželuhová</t>
  </si>
  <si>
    <t>Koželuhová</t>
  </si>
  <si>
    <t>Karolína</t>
  </si>
  <si>
    <t>Koželuhové</t>
  </si>
  <si>
    <t>Karolíně</t>
  </si>
  <si>
    <t>Kristina Procházková</t>
  </si>
  <si>
    <t>Kristina</t>
  </si>
  <si>
    <t>Kristině</t>
  </si>
  <si>
    <t>Eva Samková</t>
  </si>
  <si>
    <t>Samková</t>
  </si>
  <si>
    <t>Ema</t>
  </si>
  <si>
    <t xml:space="preserve">Samkové </t>
  </si>
  <si>
    <t>Viktorie Štěpánová</t>
  </si>
  <si>
    <t>Štěpánová</t>
  </si>
  <si>
    <t>Viktorie</t>
  </si>
  <si>
    <t>Štěpánové</t>
  </si>
  <si>
    <t>Viktorii</t>
  </si>
  <si>
    <t>Aneta Šimáková</t>
  </si>
  <si>
    <t>Šimáková</t>
  </si>
  <si>
    <t>Aneta</t>
  </si>
  <si>
    <t>Šimákové</t>
  </si>
  <si>
    <t>Anetě</t>
  </si>
  <si>
    <t>Barbora Hýbnerová</t>
  </si>
  <si>
    <t>Hýbnerová</t>
  </si>
  <si>
    <t>Hýbnerové</t>
  </si>
  <si>
    <t>Kristýna Gutová</t>
  </si>
  <si>
    <t>Gutová</t>
  </si>
  <si>
    <t>Kristýna</t>
  </si>
  <si>
    <t>Gutové</t>
  </si>
  <si>
    <t>Krystíně</t>
  </si>
  <si>
    <t>Karolína Koublová</t>
  </si>
  <si>
    <t>Koublová</t>
  </si>
  <si>
    <t>Koublové</t>
  </si>
  <si>
    <t>Nikola Hudková</t>
  </si>
  <si>
    <t>Hudková</t>
  </si>
  <si>
    <t>Nikola</t>
  </si>
  <si>
    <t>Hudkové</t>
  </si>
  <si>
    <t>Adéla Chaloupková</t>
  </si>
  <si>
    <t>Chaloupková</t>
  </si>
  <si>
    <t>Adéla</t>
  </si>
  <si>
    <t>Chaloupkové</t>
  </si>
  <si>
    <t>Adéle</t>
  </si>
  <si>
    <t>Julie Lukešová</t>
  </si>
  <si>
    <t>Lukešová</t>
  </si>
  <si>
    <t>Julie</t>
  </si>
  <si>
    <t>Lukešové</t>
  </si>
  <si>
    <t>Julii</t>
  </si>
  <si>
    <t>5b</t>
  </si>
  <si>
    <t>5b Naděje nejmladší 2008</t>
  </si>
  <si>
    <t>Kristýně</t>
  </si>
  <si>
    <t>6a</t>
  </si>
  <si>
    <t>Marie Nedopilková</t>
  </si>
  <si>
    <t>Nedopilková</t>
  </si>
  <si>
    <t>Marie</t>
  </si>
  <si>
    <t>Nedopilkové</t>
  </si>
  <si>
    <t>Marii</t>
  </si>
  <si>
    <t>6a Naděje mladší 2007</t>
  </si>
  <si>
    <t>Valentýna Petříková</t>
  </si>
  <si>
    <t>Petříková</t>
  </si>
  <si>
    <t>Valentýna</t>
  </si>
  <si>
    <t>Petříkové</t>
  </si>
  <si>
    <t>Valentýně</t>
  </si>
  <si>
    <t>Rozálie Schvarczová</t>
  </si>
  <si>
    <t>Schvarczová</t>
  </si>
  <si>
    <t>Rozálie</t>
  </si>
  <si>
    <t>Schvarczové</t>
  </si>
  <si>
    <t>Rozálii</t>
  </si>
  <si>
    <t>Veronika Šimáková</t>
  </si>
  <si>
    <t>6b</t>
  </si>
  <si>
    <t>6b Naděje mladší 2007</t>
  </si>
  <si>
    <t>7a</t>
  </si>
  <si>
    <t>Eliška Svobodová</t>
  </si>
  <si>
    <t>Svobodová</t>
  </si>
  <si>
    <t>Svobodové</t>
  </si>
  <si>
    <t>7a Naděje mladší 2006</t>
  </si>
  <si>
    <t>Ema Štěpánková</t>
  </si>
  <si>
    <t>Štěpánková</t>
  </si>
  <si>
    <t>Štěpánkové</t>
  </si>
  <si>
    <t>Emě</t>
  </si>
  <si>
    <t>Adéla Daňková</t>
  </si>
  <si>
    <t>Daňková</t>
  </si>
  <si>
    <t>Daňkové</t>
  </si>
  <si>
    <t>Eliška Machalová</t>
  </si>
  <si>
    <t>Machalová</t>
  </si>
  <si>
    <t>Machalové</t>
  </si>
  <si>
    <t>Sofija Komarova</t>
  </si>
  <si>
    <t>Komarova</t>
  </si>
  <si>
    <t>Sofija</t>
  </si>
  <si>
    <t>Komarove</t>
  </si>
  <si>
    <t>Sofiji</t>
  </si>
  <si>
    <t>Veronika Hubatková</t>
  </si>
  <si>
    <t>Karolína Havlíková</t>
  </si>
  <si>
    <t>TJ Sokol Hodkovičky</t>
  </si>
  <si>
    <t>Havlíková</t>
  </si>
  <si>
    <t>Havlíkové</t>
  </si>
  <si>
    <t>7b</t>
  </si>
  <si>
    <t>7b Naděje mladší 2006</t>
  </si>
  <si>
    <t>Název závodu</t>
  </si>
  <si>
    <t xml:space="preserve">Mini Cup </t>
  </si>
  <si>
    <t>Místo závodu</t>
  </si>
  <si>
    <t>Milevsko</t>
  </si>
  <si>
    <t>Datum závodu</t>
  </si>
  <si>
    <t>4..6.20016</t>
  </si>
  <si>
    <t>Poř.č.</t>
  </si>
  <si>
    <t>Popis kategorie</t>
  </si>
  <si>
    <t>Poč Sest</t>
  </si>
  <si>
    <t>Popis sestavy1</t>
  </si>
  <si>
    <t>Popis sestavy2</t>
  </si>
  <si>
    <t>Popis sestavy3</t>
  </si>
  <si>
    <t>Popis sestavy4</t>
  </si>
  <si>
    <t>sestava bez náčiní</t>
  </si>
  <si>
    <t>x</t>
  </si>
  <si>
    <t>sestava s libovolným náčiním</t>
  </si>
  <si>
    <t>5a Naděje mejmladší 2008</t>
  </si>
  <si>
    <t>sestava s obručí</t>
  </si>
  <si>
    <t>sestava se švihadlem</t>
  </si>
  <si>
    <t>sestava s kuželi</t>
  </si>
  <si>
    <t xml:space="preserve">7b Naděje mladší </t>
  </si>
  <si>
    <t>Startovní listina</t>
  </si>
  <si>
    <t>MINI CUP</t>
  </si>
  <si>
    <t>4. června 2016</t>
  </si>
  <si>
    <t>Startovní
číslo</t>
  </si>
  <si>
    <t>Součet</t>
  </si>
  <si>
    <t>Výsledné
pořadí</t>
  </si>
  <si>
    <t>D</t>
  </si>
  <si>
    <t>E</t>
  </si>
  <si>
    <t>Srážka</t>
  </si>
  <si>
    <t>Celkem</t>
  </si>
  <si>
    <t>5a naděje nejmladší 2008</t>
  </si>
  <si>
    <t>seatava s libovolným náčiním</t>
  </si>
  <si>
    <t>Náčiní</t>
  </si>
  <si>
    <t>5b naděje nejmladší 2008</t>
  </si>
  <si>
    <t>4.června 2016</t>
  </si>
  <si>
    <t>6a naděje mladší 2007</t>
  </si>
  <si>
    <t>Výsledné pořadí</t>
  </si>
  <si>
    <t>6b naděje mladší 2007</t>
  </si>
  <si>
    <t>4. června2016</t>
  </si>
  <si>
    <t>7a naděje mladší 2006</t>
  </si>
  <si>
    <t>7b naděje mladší 2006</t>
  </si>
  <si>
    <t>Výsledková listina - jednotlivé známky</t>
  </si>
  <si>
    <t>Rozhodčí počet</t>
  </si>
  <si>
    <t>D1</t>
  </si>
  <si>
    <t>4. června</t>
  </si>
  <si>
    <t>Náč.</t>
  </si>
  <si>
    <t>Pořadí
v ses</t>
  </si>
  <si>
    <t>Pořadí
po 1 ses</t>
  </si>
  <si>
    <t>D3</t>
  </si>
  <si>
    <t>D4</t>
  </si>
  <si>
    <t>E1</t>
  </si>
  <si>
    <t>E2</t>
  </si>
  <si>
    <t>E3</t>
  </si>
  <si>
    <t>E4</t>
  </si>
  <si>
    <t>Náč</t>
  </si>
  <si>
    <t>Sr</t>
  </si>
  <si>
    <t>MINI CUP 2016</t>
  </si>
  <si>
    <t>Pořadí
v 1 ses</t>
  </si>
  <si>
    <t>X</t>
  </si>
  <si>
    <t>D2</t>
  </si>
  <si>
    <t>Pořadí
v 2 ses</t>
  </si>
  <si>
    <t>Pořadí po
 2. sestavách</t>
  </si>
  <si>
    <t>bez</t>
  </si>
  <si>
    <t>obruč</t>
  </si>
  <si>
    <t>Pořadí
ve 3 ses</t>
  </si>
  <si>
    <t>Pořadí po
 3. sestavách</t>
  </si>
  <si>
    <t>Sestava bez náčiní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</si>
  <si>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</si>
  <si>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</si>
  <si>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</si>
  <si>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</si>
  <si>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</si>
  <si>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</si>
  <si>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</si>
  <si>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Celková</t>
  </si>
  <si>
    <t>CZE</t>
  </si>
  <si>
    <t xml:space="preserve"> </t>
  </si>
  <si>
    <t>5a. Naděje nejmladší 2008</t>
  </si>
  <si>
    <t>5b. Naděje nejmladší 2008</t>
  </si>
  <si>
    <t>6a. Naděje mladší 2007</t>
  </si>
  <si>
    <t>6b. Naděje mladší 2007</t>
  </si>
  <si>
    <t>7a. Naděje mladší 2006</t>
  </si>
  <si>
    <t>sestava ze švihadlem</t>
  </si>
  <si>
    <t>Jméno_1</t>
  </si>
  <si>
    <t>Jméno_2</t>
  </si>
  <si>
    <t>Adela</t>
  </si>
  <si>
    <t>Adriana</t>
  </si>
  <si>
    <t>Adrianě</t>
  </si>
  <si>
    <t>Adrianna</t>
  </si>
  <si>
    <t>Adrianně</t>
  </si>
  <si>
    <t>Agata</t>
  </si>
  <si>
    <t>Agatě</t>
  </si>
  <si>
    <t>Agnieczka</t>
  </si>
  <si>
    <t>Agnieszka</t>
  </si>
  <si>
    <t>Ajda</t>
  </si>
  <si>
    <t>Ajša</t>
  </si>
  <si>
    <t>Ajše</t>
  </si>
  <si>
    <t>Alexandra</t>
  </si>
  <si>
    <t>Alexandře</t>
  </si>
  <si>
    <t>Alicja</t>
  </si>
  <si>
    <t>Alisa</t>
  </si>
  <si>
    <t>Ana</t>
  </si>
  <si>
    <t>Anastasiya</t>
  </si>
  <si>
    <t>Anastasiyi</t>
  </si>
  <si>
    <t>Andrea</t>
  </si>
  <si>
    <t>Andree</t>
  </si>
  <si>
    <t>Anička</t>
  </si>
  <si>
    <t>Aničce</t>
  </si>
  <si>
    <t>Anika</t>
  </si>
  <si>
    <t>Anice</t>
  </si>
  <si>
    <t>Anita</t>
  </si>
  <si>
    <t>Anitě</t>
  </si>
  <si>
    <t>Anja</t>
  </si>
  <si>
    <t>Anna-Marie</t>
  </si>
  <si>
    <t>Anně-Marii</t>
  </si>
  <si>
    <t>Antonie</t>
  </si>
  <si>
    <t>Antonii</t>
  </si>
  <si>
    <t>Ava</t>
  </si>
  <si>
    <t>Avě</t>
  </si>
  <si>
    <t>Barbara</t>
  </si>
  <si>
    <t>Barbaře</t>
  </si>
  <si>
    <t>Berenika</t>
  </si>
  <si>
    <t>Berenice</t>
  </si>
  <si>
    <t>Clea</t>
  </si>
  <si>
    <t>Dana</t>
  </si>
  <si>
    <t>Daně</t>
  </si>
  <si>
    <t>Daniela</t>
  </si>
  <si>
    <t>Daniele</t>
  </si>
  <si>
    <t>Danijela</t>
  </si>
  <si>
    <t>Daria</t>
  </si>
  <si>
    <t>Darina</t>
  </si>
  <si>
    <t>Darině</t>
  </si>
  <si>
    <t>Darja</t>
  </si>
  <si>
    <t>Darje</t>
  </si>
  <si>
    <t>Délia</t>
  </si>
  <si>
    <t>Denisa</t>
  </si>
  <si>
    <t>Denise</t>
  </si>
  <si>
    <t>Diana</t>
  </si>
  <si>
    <t>Dimitra</t>
  </si>
  <si>
    <t>Dita</t>
  </si>
  <si>
    <t>Ditě</t>
  </si>
  <si>
    <t>Dominika</t>
  </si>
  <si>
    <t>Dominice</t>
  </si>
  <si>
    <t>Dorota</t>
  </si>
  <si>
    <t>Dorotě</t>
  </si>
  <si>
    <t>Edita</t>
  </si>
  <si>
    <t>Editě</t>
  </si>
  <si>
    <t>Ela</t>
  </si>
  <si>
    <t>Ele</t>
  </si>
  <si>
    <t>Elen</t>
  </si>
  <si>
    <t>Ella</t>
  </si>
  <si>
    <t>Elle</t>
  </si>
  <si>
    <t>Emely</t>
  </si>
  <si>
    <t>Emilia</t>
  </si>
  <si>
    <t>Erika</t>
  </si>
  <si>
    <t>Erice</t>
  </si>
  <si>
    <t>Ester</t>
  </si>
  <si>
    <t>Ewelina</t>
  </si>
  <si>
    <t>Flora</t>
  </si>
  <si>
    <t>Francesca</t>
  </si>
  <si>
    <t>Francesce</t>
  </si>
  <si>
    <t>Františka</t>
  </si>
  <si>
    <t>Františce</t>
  </si>
  <si>
    <t>Gabriela</t>
  </si>
  <si>
    <t>Gabriele</t>
  </si>
  <si>
    <t>Gréta</t>
  </si>
  <si>
    <t>Grétě</t>
  </si>
  <si>
    <t>Hana</t>
  </si>
  <si>
    <t>Haně</t>
  </si>
  <si>
    <t>Hanna</t>
  </si>
  <si>
    <t>Helena</t>
  </si>
  <si>
    <t>Heleně</t>
  </si>
  <si>
    <t>Holly</t>
  </si>
  <si>
    <t>Charlotta</t>
  </si>
  <si>
    <t>Ilona</t>
  </si>
  <si>
    <t>Iloně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</si>
  <si>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</si>
  <si>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</si>
  <si>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</si>
  <si>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</si>
  <si>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</si>
  <si>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</si>
  <si>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</si>
  <si>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</si>
  <si>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</si>
  <si>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Jagoda</t>
  </si>
  <si>
    <t>Jana</t>
  </si>
  <si>
    <t>Janě</t>
  </si>
  <si>
    <t>Janka</t>
  </si>
  <si>
    <t>Jarmila</t>
  </si>
  <si>
    <t>Jarmile</t>
  </si>
  <si>
    <t>Jelena</t>
  </si>
  <si>
    <t>Jennifer</t>
  </si>
  <si>
    <t>Jessica</t>
  </si>
  <si>
    <t>Jessice</t>
  </si>
  <si>
    <t>Jindřiška</t>
  </si>
  <si>
    <t>Jindřišce</t>
  </si>
  <si>
    <t>Jitka</t>
  </si>
  <si>
    <t>Jitce</t>
  </si>
  <si>
    <t>Joanna</t>
  </si>
  <si>
    <t>Johana</t>
  </si>
  <si>
    <t>Johaně</t>
  </si>
  <si>
    <t>Johanka</t>
  </si>
  <si>
    <t>Johance</t>
  </si>
  <si>
    <t>Johanna</t>
  </si>
  <si>
    <t>Jolana</t>
  </si>
  <si>
    <t>Jolaně</t>
  </si>
  <si>
    <t>Jovana</t>
  </si>
  <si>
    <t>Judyta</t>
  </si>
  <si>
    <t>Julia</t>
  </si>
  <si>
    <t>Juliána</t>
  </si>
  <si>
    <t>Juliáně</t>
  </si>
  <si>
    <t>Jůlie</t>
  </si>
  <si>
    <t>Jůlii</t>
  </si>
  <si>
    <t>Justyna</t>
  </si>
  <si>
    <t>Kaja</t>
  </si>
  <si>
    <t>Kamila</t>
  </si>
  <si>
    <t>Kamile</t>
  </si>
  <si>
    <t>Karin</t>
  </si>
  <si>
    <t>Karla</t>
  </si>
  <si>
    <t>Karolina</t>
  </si>
  <si>
    <t>Katarina</t>
  </si>
  <si>
    <t>Katarině</t>
  </si>
  <si>
    <t>Kateřna</t>
  </si>
  <si>
    <t>Kateřne</t>
  </si>
  <si>
    <t>Katharina</t>
  </si>
  <si>
    <t>Klára</t>
  </si>
  <si>
    <t>Kláře</t>
  </si>
  <si>
    <t>Klaudia</t>
  </si>
  <si>
    <t>Kornelia</t>
  </si>
  <si>
    <t>Kristiana</t>
  </si>
  <si>
    <t>Lada</t>
  </si>
  <si>
    <t>Ladě</t>
  </si>
  <si>
    <t>Laura</t>
  </si>
  <si>
    <t>Lauře</t>
  </si>
  <si>
    <t>Laura Nela</t>
  </si>
  <si>
    <t>Lauře Nele</t>
  </si>
  <si>
    <t>Lea</t>
  </si>
  <si>
    <t>Lena</t>
  </si>
  <si>
    <t>Lenka</t>
  </si>
  <si>
    <t>Lence</t>
  </si>
  <si>
    <t>Leona</t>
  </si>
  <si>
    <t>Leoně</t>
  </si>
  <si>
    <t>Leticie</t>
  </si>
  <si>
    <t>Leticii</t>
  </si>
  <si>
    <t>Linda</t>
  </si>
  <si>
    <t>Lindě</t>
  </si>
  <si>
    <t>Livia</t>
  </si>
  <si>
    <t>Ľubica</t>
  </si>
  <si>
    <t>Ľubici</t>
  </si>
  <si>
    <t>Lucia</t>
  </si>
  <si>
    <t>Ludivica</t>
  </si>
  <si>
    <t>Ludmila</t>
  </si>
  <si>
    <t>Ludmile</t>
  </si>
  <si>
    <t>Magda</t>
  </si>
  <si>
    <t>Magdě</t>
  </si>
  <si>
    <t>Magdaléna</t>
  </si>
  <si>
    <t>Magdaléně</t>
  </si>
  <si>
    <t>Magdalena</t>
  </si>
  <si>
    <t>Maike</t>
  </si>
  <si>
    <t>Maja</t>
  </si>
  <si>
    <t>Manina</t>
  </si>
  <si>
    <t>Marcela</t>
  </si>
  <si>
    <t>Marcele</t>
  </si>
  <si>
    <t>Maria</t>
  </si>
  <si>
    <t>Mariana</t>
  </si>
  <si>
    <t>Marianě</t>
  </si>
  <si>
    <t>Marianna</t>
  </si>
  <si>
    <t>Marianně</t>
  </si>
  <si>
    <t>Marijana Tihana</t>
  </si>
  <si>
    <t>Marika</t>
  </si>
  <si>
    <t>Marina</t>
  </si>
  <si>
    <t>Marion</t>
  </si>
  <si>
    <t>Marit</t>
  </si>
  <si>
    <t>Markéta</t>
  </si>
  <si>
    <t>Markétě</t>
  </si>
  <si>
    <t>Marta</t>
  </si>
  <si>
    <t>Martina</t>
  </si>
  <si>
    <t>Martině</t>
  </si>
  <si>
    <t>Matea</t>
  </si>
  <si>
    <t>Matylda</t>
  </si>
  <si>
    <t>Matyldě</t>
  </si>
  <si>
    <t>Melánie</t>
  </si>
  <si>
    <t>Melánii</t>
  </si>
  <si>
    <t>Michaela</t>
  </si>
  <si>
    <t>Michaele</t>
  </si>
  <si>
    <t>Michalina</t>
  </si>
  <si>
    <t>Milena</t>
  </si>
  <si>
    <t>Mileně</t>
  </si>
  <si>
    <t>Milica</t>
  </si>
  <si>
    <t>Mira</t>
  </si>
  <si>
    <t>Miře</t>
  </si>
  <si>
    <t>Miroslava</t>
  </si>
  <si>
    <t>Miroslavě</t>
  </si>
  <si>
    <t>Monika</t>
  </si>
  <si>
    <t>Monice</t>
  </si>
  <si>
    <t>Nadja</t>
  </si>
  <si>
    <t>Nancy</t>
  </si>
  <si>
    <t>Natali</t>
  </si>
  <si>
    <t>Natalia</t>
  </si>
  <si>
    <t>Natálie</t>
  </si>
  <si>
    <t>Natálii</t>
  </si>
  <si>
    <t>Nataly</t>
  </si>
  <si>
    <t>Nathali</t>
  </si>
  <si>
    <t>Nela</t>
  </si>
  <si>
    <t>Nele</t>
  </si>
  <si>
    <t>Nera</t>
  </si>
  <si>
    <t>Ngoc Lan Anh Nina</t>
  </si>
  <si>
    <t>Ngoc Lan Nina</t>
  </si>
  <si>
    <t>Nicole</t>
  </si>
  <si>
    <t>Nikoletta</t>
  </si>
  <si>
    <t>Nina</t>
  </si>
  <si>
    <t>Nině</t>
  </si>
  <si>
    <t>Nives</t>
  </si>
  <si>
    <t>Oktawia</t>
  </si>
  <si>
    <t>Olivia</t>
  </si>
  <si>
    <t>Olivii</t>
  </si>
  <si>
    <t>Patrycja</t>
  </si>
  <si>
    <t>Paulina</t>
  </si>
  <si>
    <t>Pavla</t>
  </si>
  <si>
    <t>Pavle</t>
  </si>
  <si>
    <t>Pavlína</t>
  </si>
  <si>
    <t>Pavlíně</t>
  </si>
  <si>
    <t>Petra</t>
  </si>
  <si>
    <t>Petře</t>
  </si>
  <si>
    <t>Polina</t>
  </si>
  <si>
    <t>Radka</t>
  </si>
  <si>
    <t>Radce</t>
  </si>
  <si>
    <t>Rebecca</t>
  </si>
  <si>
    <t>Rebeka</t>
  </si>
  <si>
    <t>Rebece</t>
  </si>
  <si>
    <t>Renata</t>
  </si>
  <si>
    <t>Renatě</t>
  </si>
  <si>
    <t>Rosa</t>
  </si>
  <si>
    <t>Sabina</t>
  </si>
  <si>
    <t>Sabině</t>
  </si>
  <si>
    <t>Sandra</t>
  </si>
  <si>
    <t>Sandře</t>
  </si>
  <si>
    <t>Sanja</t>
  </si>
  <si>
    <t>Sara</t>
  </si>
  <si>
    <t>Sára</t>
  </si>
  <si>
    <t>Sáře</t>
  </si>
  <si>
    <t>Sarah</t>
  </si>
  <si>
    <t>Saviena</t>
  </si>
  <si>
    <t>Savieně</t>
  </si>
  <si>
    <t>Silvie</t>
  </si>
  <si>
    <t>Silvii</t>
  </si>
  <si>
    <t>Simona</t>
  </si>
  <si>
    <t>Simoně</t>
  </si>
  <si>
    <t>Sofie</t>
  </si>
  <si>
    <t>Sofiya</t>
  </si>
  <si>
    <t>Soňa</t>
  </si>
  <si>
    <t>Soně</t>
  </si>
  <si>
    <t>Suzanne</t>
  </si>
  <si>
    <t>Světlana Petra</t>
  </si>
  <si>
    <t>Světlaně Petre</t>
  </si>
  <si>
    <t>Šárka</t>
  </si>
  <si>
    <t>Šárce</t>
  </si>
  <si>
    <t>Špela</t>
  </si>
  <si>
    <t>Tamara</t>
  </si>
  <si>
    <t>Tamaře</t>
  </si>
  <si>
    <t>Tatiana</t>
  </si>
  <si>
    <t>Tatianě</t>
  </si>
  <si>
    <t>Teodora</t>
  </si>
  <si>
    <t>Tereza</t>
  </si>
  <si>
    <t>Tereze</t>
  </si>
  <si>
    <t>Terezie</t>
  </si>
  <si>
    <t>Terezii</t>
  </si>
  <si>
    <t>Terezka</t>
  </si>
  <si>
    <t>Terezce</t>
  </si>
  <si>
    <t>Timea</t>
  </si>
  <si>
    <t>Timee</t>
  </si>
  <si>
    <t>Tina</t>
  </si>
  <si>
    <t>Una</t>
  </si>
  <si>
    <t>Valerie</t>
  </si>
  <si>
    <t>Valerii</t>
  </si>
  <si>
    <t>Valérie</t>
  </si>
  <si>
    <t>Valérii</t>
  </si>
  <si>
    <t>Vanda</t>
  </si>
  <si>
    <t>Vandě</t>
  </si>
  <si>
    <t>Vanessa</t>
  </si>
  <si>
    <t>Vasilisa</t>
  </si>
  <si>
    <t>Vasilise</t>
  </si>
  <si>
    <t>Vendula</t>
  </si>
  <si>
    <t>Vendule</t>
  </si>
  <si>
    <t>Věra</t>
  </si>
  <si>
    <t>Věře</t>
  </si>
  <si>
    <t>Veronica</t>
  </si>
  <si>
    <t>Veronka</t>
  </si>
  <si>
    <t>Veronce</t>
  </si>
  <si>
    <t>Victoria</t>
  </si>
  <si>
    <t>Viktoria</t>
  </si>
  <si>
    <t>Viktória</t>
  </si>
  <si>
    <t>Viktórii</t>
  </si>
  <si>
    <t>Viktori</t>
  </si>
  <si>
    <t>Violetta</t>
  </si>
  <si>
    <t>Vivien</t>
  </si>
  <si>
    <t>Weronika</t>
  </si>
  <si>
    <t>Wiktoria</t>
  </si>
  <si>
    <t>Xenie</t>
  </si>
  <si>
    <t>Yeugheniya</t>
  </si>
  <si>
    <t>Zdeňka</t>
  </si>
  <si>
    <t>Zdeňce</t>
  </si>
  <si>
    <t>Zita</t>
  </si>
  <si>
    <t>Zitě</t>
  </si>
  <si>
    <t>Zlata</t>
  </si>
  <si>
    <t>Zlatě</t>
  </si>
  <si>
    <t>Žaneta</t>
  </si>
  <si>
    <t>Žanetě</t>
  </si>
  <si>
    <t>Prijmeni_1</t>
  </si>
  <si>
    <t>Prijmeni_2</t>
  </si>
  <si>
    <t>Abratańska</t>
  </si>
  <si>
    <t>Adamczyk</t>
  </si>
  <si>
    <t>Andělová</t>
  </si>
  <si>
    <t>Andělové</t>
  </si>
  <si>
    <t>Armonajtis</t>
  </si>
  <si>
    <t>Augustin</t>
  </si>
  <si>
    <t>Avtová</t>
  </si>
  <si>
    <t>Avtové</t>
  </si>
  <si>
    <t>Babáková</t>
  </si>
  <si>
    <t>Babákové</t>
  </si>
  <si>
    <t>Baklíková</t>
  </si>
  <si>
    <t>Baklíkové</t>
  </si>
  <si>
    <t>Balcerczyk</t>
  </si>
  <si>
    <t>Banociová</t>
  </si>
  <si>
    <t>Banociové</t>
  </si>
  <si>
    <t>Baranowska</t>
  </si>
  <si>
    <t>Bartošová</t>
  </si>
  <si>
    <t>Bartošové</t>
  </si>
  <si>
    <t>Bártová</t>
  </si>
  <si>
    <t>Bártové</t>
  </si>
  <si>
    <t>Bartusková</t>
  </si>
  <si>
    <t>Bartuskové</t>
  </si>
  <si>
    <t>Bauer</t>
  </si>
  <si>
    <t>Bečvářová</t>
  </si>
  <si>
    <t>Bečvářové</t>
  </si>
  <si>
    <t>Bednářová</t>
  </si>
  <si>
    <t>Bednářové</t>
  </si>
  <si>
    <t>Belan</t>
  </si>
  <si>
    <t>Bello</t>
  </si>
  <si>
    <t>Benešová</t>
  </si>
  <si>
    <t>Benešové</t>
  </si>
  <si>
    <t>Benetková</t>
  </si>
  <si>
    <t>Benetkové</t>
  </si>
  <si>
    <t>Beranová</t>
  </si>
  <si>
    <t>Beranové</t>
  </si>
  <si>
    <t>Berchová</t>
  </si>
  <si>
    <t>Berchové</t>
  </si>
  <si>
    <t>Bernatová</t>
  </si>
  <si>
    <t>Bernatové</t>
  </si>
  <si>
    <t>Bettáková</t>
  </si>
  <si>
    <t>Bettákové</t>
  </si>
  <si>
    <t>Bielická</t>
  </si>
  <si>
    <t>Bielické</t>
  </si>
  <si>
    <t>Bílková</t>
  </si>
  <si>
    <t>Bílkové</t>
  </si>
  <si>
    <t>Blahová</t>
  </si>
  <si>
    <t>Blahové</t>
  </si>
  <si>
    <t>Błaszkiewicz</t>
  </si>
  <si>
    <t>Bobek</t>
  </si>
  <si>
    <t>Boháčová</t>
  </si>
  <si>
    <t>Boháčové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</si>
  <si>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</si>
  <si>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</si>
  <si>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</si>
  <si>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</si>
  <si>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</si>
  <si>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</si>
  <si>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</si>
  <si>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</si>
  <si>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</si>
  <si>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</si>
  <si>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Braun</t>
  </si>
  <si>
    <t>Brázdilová</t>
  </si>
  <si>
    <t>Brázdilové</t>
  </si>
  <si>
    <t>Bretšnajdrová</t>
  </si>
  <si>
    <t>Bretšnajdrové</t>
  </si>
  <si>
    <t>Brožová</t>
  </si>
  <si>
    <t>Brožové</t>
  </si>
  <si>
    <t>Brumovská</t>
  </si>
  <si>
    <t>Brumovské</t>
  </si>
  <si>
    <t>Brzeżny</t>
  </si>
  <si>
    <t>Březinová</t>
  </si>
  <si>
    <t>Březinové</t>
  </si>
  <si>
    <t>Bublíková</t>
  </si>
  <si>
    <t>Bublíkové</t>
  </si>
  <si>
    <t>Burdová</t>
  </si>
  <si>
    <t>Burdové</t>
  </si>
  <si>
    <t>Burgerová</t>
  </si>
  <si>
    <t>Burgerové</t>
  </si>
  <si>
    <t>Burianová</t>
  </si>
  <si>
    <t>Burianové</t>
  </si>
  <si>
    <t>Burzová</t>
  </si>
  <si>
    <t>Burzové</t>
  </si>
  <si>
    <t>Buřičová</t>
  </si>
  <si>
    <t>Buřičové</t>
  </si>
  <si>
    <t>Cajthamlová</t>
  </si>
  <si>
    <t>Cajthamlové</t>
  </si>
  <si>
    <t>Caklová</t>
  </si>
  <si>
    <t>Caklové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</si>
  <si>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</si>
  <si>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</si>
  <si>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</si>
  <si>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</si>
  <si>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</si>
  <si>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</si>
  <si>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</si>
  <si>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</si>
  <si>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</si>
  <si>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</si>
  <si>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</si>
  <si>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</si>
  <si>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</si>
  <si>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</si>
  <si>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Czernecka</t>
  </si>
  <si>
    <t>Čapková</t>
  </si>
  <si>
    <t>Čapkové</t>
  </si>
  <si>
    <t>Čechová</t>
  </si>
  <si>
    <t>Čechové</t>
  </si>
  <si>
    <t>Čermáková</t>
  </si>
  <si>
    <t>Čermákové</t>
  </si>
  <si>
    <t>Červenková</t>
  </si>
  <si>
    <t>Červenkové</t>
  </si>
  <si>
    <t>Červinková</t>
  </si>
  <si>
    <t>Červinkové</t>
  </si>
  <si>
    <t>Čorluka</t>
  </si>
  <si>
    <t>Dajda</t>
  </si>
  <si>
    <t>Dašková</t>
  </si>
  <si>
    <t>Daškové</t>
  </si>
  <si>
    <t>Daum</t>
  </si>
  <si>
    <t>De Groot</t>
  </si>
  <si>
    <t>Deimová</t>
  </si>
  <si>
    <t>Deimové</t>
  </si>
  <si>
    <t>Diefenbach</t>
  </si>
  <si>
    <t>Dillingerová</t>
  </si>
  <si>
    <t>Dillingerové</t>
  </si>
  <si>
    <t>Dlabačová</t>
  </si>
  <si>
    <t>Dlabačové</t>
  </si>
  <si>
    <t>Dmowska</t>
  </si>
  <si>
    <t>Dobrołęcka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</si>
  <si>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</si>
  <si>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</si>
  <si>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</si>
  <si>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</si>
  <si>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</si>
  <si>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</si>
  <si>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</si>
  <si>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Dohnalová</t>
  </si>
  <si>
    <t>Dohnalové</t>
  </si>
  <si>
    <t>Dolejší</t>
  </si>
  <si>
    <t>Doležálková</t>
  </si>
  <si>
    <t>Doležálkové</t>
  </si>
  <si>
    <t>Dominkovič</t>
  </si>
  <si>
    <t>Dominová</t>
  </si>
  <si>
    <t>Dominové</t>
  </si>
  <si>
    <t>Dorková</t>
  </si>
  <si>
    <t>Dorkové</t>
  </si>
  <si>
    <t>Draská</t>
  </si>
  <si>
    <t>Draské</t>
  </si>
  <si>
    <t>Dubská</t>
  </si>
  <si>
    <t>Dubské</t>
  </si>
  <si>
    <t>Duchnovska</t>
  </si>
  <si>
    <t>Duchonovská</t>
  </si>
  <si>
    <t>Duchonovské</t>
  </si>
  <si>
    <t>Dunová</t>
  </si>
  <si>
    <t>Dunové</t>
  </si>
  <si>
    <t>Dupalová</t>
  </si>
  <si>
    <t>Dupalové</t>
  </si>
  <si>
    <t>Ďurkechová</t>
  </si>
  <si>
    <t>Ďurkechové</t>
  </si>
  <si>
    <t>Dvořáková</t>
  </si>
  <si>
    <t>Dvořákové</t>
  </si>
  <si>
    <t>Dybalová</t>
  </si>
  <si>
    <t>Dybalové</t>
  </si>
  <si>
    <t>Faboková</t>
  </si>
  <si>
    <t>Fabokové</t>
  </si>
  <si>
    <t>Fajová</t>
  </si>
  <si>
    <t>Fajové</t>
  </si>
  <si>
    <t>Fajtová</t>
  </si>
  <si>
    <t>Fajtové</t>
  </si>
  <si>
    <t>Fender</t>
  </si>
  <si>
    <t>Fidlerová</t>
  </si>
  <si>
    <t>Fidlerové</t>
  </si>
  <si>
    <t>Floriánová</t>
  </si>
  <si>
    <t>Floriánové</t>
  </si>
  <si>
    <t>Fotevová</t>
  </si>
  <si>
    <t>Fotevové</t>
  </si>
  <si>
    <t>Franc</t>
  </si>
  <si>
    <t>Francová</t>
  </si>
  <si>
    <t>Francové</t>
  </si>
  <si>
    <t>Fuchsová</t>
  </si>
  <si>
    <t>Fuchsové</t>
  </si>
  <si>
    <t>Fujdiarová</t>
  </si>
  <si>
    <t>Fujdiarové</t>
  </si>
  <si>
    <t>Fusková</t>
  </si>
  <si>
    <t>Fuskové</t>
  </si>
  <si>
    <t>Gáfor</t>
  </si>
  <si>
    <t>Galdiová</t>
  </si>
  <si>
    <t>Galdiové</t>
  </si>
  <si>
    <t>Ganusyk</t>
  </si>
  <si>
    <t>Garnysz</t>
  </si>
  <si>
    <t>Gavrilovic</t>
  </si>
  <si>
    <t>Gawroňska</t>
  </si>
  <si>
    <t>Gerychová</t>
  </si>
  <si>
    <t>Gerychové</t>
  </si>
  <si>
    <t>Gesiorowska</t>
  </si>
  <si>
    <t>Gill</t>
  </si>
  <si>
    <t>Golar</t>
  </si>
  <si>
    <t>Golec</t>
  </si>
  <si>
    <t>Golubenko</t>
  </si>
  <si>
    <t>Gomolová</t>
  </si>
  <si>
    <t>Gomolové</t>
  </si>
  <si>
    <t>Gomzi</t>
  </si>
  <si>
    <t>Gonová</t>
  </si>
  <si>
    <t>Gonové</t>
  </si>
  <si>
    <t>Goracy</t>
  </si>
  <si>
    <t>Granzner</t>
  </si>
  <si>
    <t>Gratiasová</t>
  </si>
  <si>
    <t>Gratiasové</t>
  </si>
  <si>
    <t>Gregorová</t>
  </si>
  <si>
    <t>Gregorové</t>
  </si>
  <si>
    <t>Grišina</t>
  </si>
  <si>
    <t>Gubricová</t>
  </si>
  <si>
    <t>Gubricové</t>
  </si>
  <si>
    <t>Gwadera</t>
  </si>
  <si>
    <t>Gyulzadyan</t>
  </si>
  <si>
    <t>Hadačová</t>
  </si>
  <si>
    <t>Hadačové</t>
  </si>
  <si>
    <t>Haftová</t>
  </si>
  <si>
    <t>Haftové</t>
  </si>
  <si>
    <t>Haišmanová</t>
  </si>
  <si>
    <t>Haišmanové</t>
  </si>
  <si>
    <t>Hajduková</t>
  </si>
  <si>
    <t>Hajdukové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</si>
  <si>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</si>
  <si>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</si>
  <si>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</si>
  <si>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</si>
  <si>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</si>
  <si>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</si>
  <si>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</si>
  <si>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</si>
  <si>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</si>
  <si>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</si>
  <si>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</si>
  <si>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</si>
  <si>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Havlicová</t>
  </si>
  <si>
    <t>Havlicové</t>
  </si>
  <si>
    <t>Havlivcová</t>
  </si>
  <si>
    <t>Havlivcové</t>
  </si>
  <si>
    <t>Havlová</t>
  </si>
  <si>
    <t>Havlové</t>
  </si>
  <si>
    <t>Heckelová</t>
  </si>
  <si>
    <t>Heckelové</t>
  </si>
  <si>
    <t>Hegrová</t>
  </si>
  <si>
    <t>Hegrové</t>
  </si>
  <si>
    <t>Hejduková</t>
  </si>
  <si>
    <t>Hejdukové</t>
  </si>
  <si>
    <t>Heřmanská</t>
  </si>
  <si>
    <t>Heřmanské</t>
  </si>
  <si>
    <t>Heydová</t>
  </si>
  <si>
    <t>Heydové</t>
  </si>
  <si>
    <t>Hilleke</t>
  </si>
  <si>
    <t>Hirn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</si>
  <si>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</si>
  <si>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</si>
  <si>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</si>
  <si>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</si>
  <si>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</si>
  <si>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</si>
  <si>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</si>
  <si>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</si>
  <si>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Houdová</t>
  </si>
  <si>
    <t>Houdové</t>
  </si>
  <si>
    <t>Hourová</t>
  </si>
  <si>
    <t>Hourové</t>
  </si>
  <si>
    <t>Hüblová</t>
  </si>
  <si>
    <t>Hüblové</t>
  </si>
  <si>
    <t>Hulínská</t>
  </si>
  <si>
    <t>Hulínské</t>
  </si>
  <si>
    <t>Hvězdová</t>
  </si>
  <si>
    <t>Hvězdové</t>
  </si>
  <si>
    <t>Charina</t>
  </si>
  <si>
    <t>Charině</t>
  </si>
  <si>
    <t>Charvátová</t>
  </si>
  <si>
    <t>Charvátové</t>
  </si>
  <si>
    <t>Chlebečková</t>
  </si>
  <si>
    <t>Chlebečkové</t>
  </si>
  <si>
    <t>Chmátalová</t>
  </si>
  <si>
    <t>Chmátalové</t>
  </si>
  <si>
    <t>Chrástková</t>
  </si>
  <si>
    <t>Chrástkové</t>
  </si>
  <si>
    <t>Illichmann</t>
  </si>
  <si>
    <t>Illichová</t>
  </si>
  <si>
    <t>Illichové</t>
  </si>
  <si>
    <t>Inagaki</t>
  </si>
  <si>
    <t>Jančíková</t>
  </si>
  <si>
    <t>Jančíkové</t>
  </si>
  <si>
    <t>Janečková</t>
  </si>
  <si>
    <t>Janečkové</t>
  </si>
  <si>
    <t>Jankovic</t>
  </si>
  <si>
    <t>Jankujová</t>
  </si>
  <si>
    <t>Jankujové</t>
  </si>
  <si>
    <t>Janoušková</t>
  </si>
  <si>
    <t>Janouškové</t>
  </si>
  <si>
    <t>Jarošová</t>
  </si>
  <si>
    <t>Jarošové</t>
  </si>
  <si>
    <t>Jedličková</t>
  </si>
  <si>
    <t>Jedličkové</t>
  </si>
  <si>
    <t>Jelínková</t>
  </si>
  <si>
    <t>Jelínkové</t>
  </si>
  <si>
    <t>Jeníčková</t>
  </si>
  <si>
    <t>Jeníčkové</t>
  </si>
  <si>
    <t>Jeřábková</t>
  </si>
  <si>
    <t>Jeřábkové</t>
  </si>
  <si>
    <t>Ješíková</t>
  </si>
  <si>
    <t>Ješíkové</t>
  </si>
  <si>
    <t>Jezberová</t>
  </si>
  <si>
    <t>Jezberové</t>
  </si>
  <si>
    <t>Jiříková</t>
  </si>
  <si>
    <t>Jiříkové</t>
  </si>
  <si>
    <t>Josefíková</t>
  </si>
  <si>
    <t>Josefíkové</t>
  </si>
  <si>
    <t>Jouglíčková</t>
  </si>
  <si>
    <t>Jouglíčkové</t>
  </si>
  <si>
    <t>Jouldybina</t>
  </si>
  <si>
    <t>Judickaja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</si>
  <si>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</si>
  <si>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</si>
  <si>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</si>
  <si>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</si>
  <si>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</si>
  <si>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</si>
  <si>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</si>
  <si>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</si>
  <si>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Kafková</t>
  </si>
  <si>
    <t>Kafkové</t>
  </si>
  <si>
    <t>Kalašová</t>
  </si>
  <si>
    <t>Kalašové</t>
  </si>
  <si>
    <t>Kalců</t>
  </si>
  <si>
    <t>Kalivodová</t>
  </si>
  <si>
    <t>Kalivodové</t>
  </si>
  <si>
    <t>Kalucka</t>
  </si>
  <si>
    <t>Kapustová</t>
  </si>
  <si>
    <t>Kapustové</t>
  </si>
  <si>
    <t>Karlová</t>
  </si>
  <si>
    <t>Karlové</t>
  </si>
  <si>
    <t>Karnišová</t>
  </si>
  <si>
    <t>Karnišové</t>
  </si>
  <si>
    <t>Kašnová</t>
  </si>
  <si>
    <t>Kašnov</t>
  </si>
  <si>
    <t>Kašpaříková</t>
  </si>
  <si>
    <t>Kašpaříkové</t>
  </si>
  <si>
    <t>Kavič</t>
  </si>
  <si>
    <t>Kernová</t>
  </si>
  <si>
    <t>Kernové</t>
  </si>
  <si>
    <t>Kheilová</t>
  </si>
  <si>
    <t>Kheilové</t>
  </si>
  <si>
    <t>Khmoko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</si>
  <si>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</si>
  <si>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</si>
  <si>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</si>
  <si>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</si>
  <si>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</si>
  <si>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</si>
  <si>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</si>
  <si>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Klimenko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</si>
  <si>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</si>
  <si>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</si>
  <si>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</si>
  <si>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</si>
  <si>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</si>
  <si>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</si>
  <si>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</si>
  <si>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</si>
  <si>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Kocová</t>
  </si>
  <si>
    <t>Kocové</t>
  </si>
  <si>
    <t>Kofroňová</t>
  </si>
  <si>
    <t>Kofroňové</t>
  </si>
  <si>
    <t>Kochová</t>
  </si>
  <si>
    <t>Kochové</t>
  </si>
  <si>
    <t>Kolářová</t>
  </si>
  <si>
    <t>Kolářové</t>
  </si>
  <si>
    <t>Kolbabová</t>
  </si>
  <si>
    <t>Kolbabové</t>
  </si>
  <si>
    <t>Kolenatá</t>
  </si>
  <si>
    <t>Kolenaté</t>
  </si>
  <si>
    <t>Kolláriková</t>
  </si>
  <si>
    <t>Kollárikové</t>
  </si>
  <si>
    <t>Kolm</t>
  </si>
  <si>
    <t>Kopacz</t>
  </si>
  <si>
    <t>Kopáčová</t>
  </si>
  <si>
    <t>Kopáčové</t>
  </si>
  <si>
    <t>Kopczyňska</t>
  </si>
  <si>
    <t>Kopin</t>
  </si>
  <si>
    <t>Koplíková</t>
  </si>
  <si>
    <t>Koplíkové</t>
  </si>
  <si>
    <t>Kopsová</t>
  </si>
  <si>
    <t>Kopsové</t>
  </si>
  <si>
    <t>Korbelová</t>
  </si>
  <si>
    <t>Korbelové</t>
  </si>
  <si>
    <t>Kortánová</t>
  </si>
  <si>
    <t>Kortánové</t>
  </si>
  <si>
    <t>Korytová</t>
  </si>
  <si>
    <t>Korytové</t>
  </si>
  <si>
    <t>Kořánová</t>
  </si>
  <si>
    <t>Kořánové</t>
  </si>
  <si>
    <t>Kořínková</t>
  </si>
  <si>
    <t>Kořínkové</t>
  </si>
  <si>
    <t>Kosanovic</t>
  </si>
  <si>
    <t>Kosek</t>
  </si>
  <si>
    <t>Kosová</t>
  </si>
  <si>
    <t>Kosové</t>
  </si>
  <si>
    <t>Kotásková</t>
  </si>
  <si>
    <t>Kotáskové</t>
  </si>
  <si>
    <t>Kotašková</t>
  </si>
  <si>
    <t>Kotaškové</t>
  </si>
  <si>
    <t>Kotlabová</t>
  </si>
  <si>
    <t>Kotlabové</t>
  </si>
  <si>
    <t>Kouřilová</t>
  </si>
  <si>
    <t>Kouřilové</t>
  </si>
  <si>
    <t>Kousalová</t>
  </si>
  <si>
    <t>Kousalové</t>
  </si>
  <si>
    <t>Kozáková</t>
  </si>
  <si>
    <t>Kozákové</t>
  </si>
  <si>
    <t>Kozlová</t>
  </si>
  <si>
    <t>Kozlové</t>
  </si>
  <si>
    <t>Králová</t>
  </si>
  <si>
    <t>Králové</t>
  </si>
  <si>
    <t>Kratochvílová</t>
  </si>
  <si>
    <t>Kratochvílové</t>
  </si>
  <si>
    <t>Krausová</t>
  </si>
  <si>
    <t>Krausové</t>
  </si>
  <si>
    <t>Krefl</t>
  </si>
  <si>
    <t>Kreisslová</t>
  </si>
  <si>
    <t>Kreisslové</t>
  </si>
  <si>
    <t>Krejčová</t>
  </si>
  <si>
    <t>Krejčové</t>
  </si>
  <si>
    <t>Kreslová</t>
  </si>
  <si>
    <t>Kreslové</t>
  </si>
  <si>
    <t>Kressová</t>
  </si>
  <si>
    <t>Kressové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</si>
  <si>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</si>
  <si>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</si>
  <si>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</si>
  <si>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</si>
  <si>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</si>
  <si>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</si>
  <si>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</si>
  <si>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</si>
  <si>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</si>
  <si>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</si>
  <si>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</si>
  <si>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</si>
  <si>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Křížová</t>
  </si>
  <si>
    <t>Křížové</t>
  </si>
  <si>
    <t>Kubalová</t>
  </si>
  <si>
    <t>Kubalové</t>
  </si>
  <si>
    <t>Kubiak</t>
  </si>
  <si>
    <t>Kubíčková</t>
  </si>
  <si>
    <t>Kubíčkové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</si>
  <si>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</si>
  <si>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</si>
  <si>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</si>
  <si>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</si>
  <si>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</si>
  <si>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</si>
  <si>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</si>
  <si>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</si>
  <si>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Kuderjava</t>
  </si>
  <si>
    <t>Kuderjavé</t>
  </si>
  <si>
    <t>Kultová</t>
  </si>
  <si>
    <t>Kultové</t>
  </si>
  <si>
    <t>Kundelová</t>
  </si>
  <si>
    <t>Kundelové</t>
  </si>
  <si>
    <t>Kuntscherová</t>
  </si>
  <si>
    <t>Kuntscherové</t>
  </si>
  <si>
    <t>Kupyrová</t>
  </si>
  <si>
    <t>Kupyrové</t>
  </si>
  <si>
    <t>Kuraliová</t>
  </si>
  <si>
    <t>Kuraliové</t>
  </si>
  <si>
    <t>Kurpiers</t>
  </si>
  <si>
    <t>Kurylo</t>
  </si>
  <si>
    <t>Kušníriková</t>
  </si>
  <si>
    <t>Kušnírikové</t>
  </si>
  <si>
    <t>Kušnírová</t>
  </si>
  <si>
    <t>Kušnírové</t>
  </si>
  <si>
    <t>Kutišová</t>
  </si>
  <si>
    <t>Kutišové</t>
  </si>
  <si>
    <t>Kvášová</t>
  </si>
  <si>
    <t>Kvášové</t>
  </si>
  <si>
    <t>Lacinová</t>
  </si>
  <si>
    <t>Lacinové</t>
  </si>
  <si>
    <t>Laláková</t>
  </si>
  <si>
    <t>Lalákové</t>
  </si>
  <si>
    <t>Lantos</t>
  </si>
  <si>
    <t>Lavičková</t>
  </si>
  <si>
    <t>Lavičkové</t>
  </si>
  <si>
    <t>Lázníčková</t>
  </si>
  <si>
    <t>Lázníčkové</t>
  </si>
  <si>
    <t>Leberová</t>
  </si>
  <si>
    <t>Leberové</t>
  </si>
  <si>
    <t>Lencová</t>
  </si>
  <si>
    <t>Lencové</t>
  </si>
  <si>
    <t>Lesslová</t>
  </si>
  <si>
    <t>Lesslové</t>
  </si>
  <si>
    <t>Lewandowska</t>
  </si>
  <si>
    <t>Ličková</t>
  </si>
  <si>
    <t>Ličkové</t>
  </si>
  <si>
    <t>Linert</t>
  </si>
  <si>
    <t>Linnert</t>
  </si>
  <si>
    <t>Lochschmidtová</t>
  </si>
  <si>
    <t>Lochschmidtové</t>
  </si>
  <si>
    <t>Longo</t>
  </si>
  <si>
    <t>Lovásová</t>
  </si>
  <si>
    <t>Lovásové</t>
  </si>
  <si>
    <t>Lukomska</t>
  </si>
  <si>
    <t>Macháčková</t>
  </si>
  <si>
    <t>Macháčkové</t>
  </si>
  <si>
    <t>Majerová</t>
  </si>
  <si>
    <t>Majerové</t>
  </si>
  <si>
    <t>Majewska</t>
  </si>
  <si>
    <t>Majewské</t>
  </si>
  <si>
    <t>Malá</t>
  </si>
  <si>
    <t>Malé</t>
  </si>
  <si>
    <t>Malcátová</t>
  </si>
  <si>
    <t>Malcátové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</si>
  <si>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</si>
  <si>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</si>
  <si>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</si>
  <si>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</si>
  <si>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</si>
  <si>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</si>
  <si>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</si>
  <si>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</si>
  <si>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</si>
  <si>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</si>
  <si>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</si>
  <si>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</si>
  <si>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Maršálková</t>
  </si>
  <si>
    <t>Maršálkové</t>
  </si>
  <si>
    <t>Martínková</t>
  </si>
  <si>
    <t>Martínkové</t>
  </si>
  <si>
    <t>Martišová</t>
  </si>
  <si>
    <t>Martišové</t>
  </si>
  <si>
    <t>Marunová</t>
  </si>
  <si>
    <t>Marunové</t>
  </si>
  <si>
    <t>Melnykova</t>
  </si>
  <si>
    <t>Melnykové</t>
  </si>
  <si>
    <t>Mertová</t>
  </si>
  <si>
    <t>Mertové</t>
  </si>
  <si>
    <t>Městková</t>
  </si>
  <si>
    <t>Městkové</t>
  </si>
  <si>
    <t>Miedl</t>
  </si>
  <si>
    <t>Mihaliková</t>
  </si>
  <si>
    <t>Mihalikové</t>
  </si>
  <si>
    <t>Michaljaničová</t>
  </si>
  <si>
    <t>Michálková</t>
  </si>
  <si>
    <t>Michálkové</t>
  </si>
  <si>
    <t>Miklavcic</t>
  </si>
  <si>
    <t>Miklavcic,</t>
  </si>
  <si>
    <t>Miková</t>
  </si>
  <si>
    <t>Mikové</t>
  </si>
  <si>
    <t>Mikulová</t>
  </si>
  <si>
    <t>Mikulové</t>
  </si>
  <si>
    <t>Milerská</t>
  </si>
  <si>
    <t>Milerské</t>
  </si>
  <si>
    <t>Milic</t>
  </si>
  <si>
    <t>Milojevic</t>
  </si>
  <si>
    <t>Mincheva</t>
  </si>
  <si>
    <t>Minksová</t>
  </si>
  <si>
    <t>Minksové</t>
  </si>
  <si>
    <t>Mocná</t>
  </si>
  <si>
    <t>Mocné</t>
  </si>
  <si>
    <t>Moderova</t>
  </si>
  <si>
    <t>Moderové</t>
  </si>
  <si>
    <t>Moldovan</t>
  </si>
  <si>
    <t>Molęda</t>
  </si>
  <si>
    <t>Möstl,</t>
  </si>
  <si>
    <t>Mošanská</t>
  </si>
  <si>
    <t>Mošanské</t>
  </si>
  <si>
    <t>Mrakovic</t>
  </si>
  <si>
    <t>Mujdžič</t>
  </si>
  <si>
    <t>Müllerová</t>
  </si>
  <si>
    <t>Müllerové</t>
  </si>
  <si>
    <t>Murkovic</t>
  </si>
  <si>
    <t>Musilová</t>
  </si>
  <si>
    <t>Musilové</t>
  </si>
  <si>
    <t>Nádeníčková</t>
  </si>
  <si>
    <t>Nádeníčkové</t>
  </si>
  <si>
    <t>Nahalková</t>
  </si>
  <si>
    <t>Nahalkové</t>
  </si>
  <si>
    <t>Navárová</t>
  </si>
  <si>
    <t>Navárové</t>
  </si>
  <si>
    <t>Nebesářová</t>
  </si>
  <si>
    <t>Nebesářové</t>
  </si>
  <si>
    <t>Němcová</t>
  </si>
  <si>
    <t>Němcové</t>
  </si>
  <si>
    <t>Nepožitková</t>
  </si>
  <si>
    <t>Nepožitkové</t>
  </si>
  <si>
    <t>Nevolová</t>
  </si>
  <si>
    <t>Nevolové</t>
  </si>
  <si>
    <t>Nezbedová</t>
  </si>
  <si>
    <t>Nezbedové</t>
  </si>
  <si>
    <t>Nguyen</t>
  </si>
  <si>
    <t>Nicpoń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</si>
  <si>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</si>
  <si>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</si>
  <si>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</si>
  <si>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</si>
  <si>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</si>
  <si>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</si>
  <si>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</si>
  <si>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</si>
  <si>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</si>
  <si>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</si>
  <si>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</si>
  <si>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</si>
  <si>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</si>
  <si>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</si>
  <si>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</si>
  <si>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Opatrná</t>
  </si>
  <si>
    <t>Opatrné</t>
  </si>
  <si>
    <t>Orlewicz</t>
  </si>
  <si>
    <t>Orlová</t>
  </si>
  <si>
    <t>Orlové</t>
  </si>
  <si>
    <t>Palánová</t>
  </si>
  <si>
    <t>Palánové</t>
  </si>
  <si>
    <t>Palupčíková</t>
  </si>
  <si>
    <t>Palupčíkové</t>
  </si>
  <si>
    <t>Panovská</t>
  </si>
  <si>
    <t>Panovské</t>
  </si>
  <si>
    <t>Papadopulu</t>
  </si>
  <si>
    <t>Paraszczak</t>
  </si>
  <si>
    <t>Parolková</t>
  </si>
  <si>
    <t>Parolkové</t>
  </si>
  <si>
    <t>Pavelková</t>
  </si>
  <si>
    <t>Pavelkové</t>
  </si>
  <si>
    <t>Pawlowska</t>
  </si>
  <si>
    <t>Peda</t>
  </si>
  <si>
    <t>Pejchová</t>
  </si>
  <si>
    <t>Pejchové</t>
  </si>
  <si>
    <t>Pelíšková</t>
  </si>
  <si>
    <t>Pelíškové</t>
  </si>
  <si>
    <t>Pelnářová</t>
  </si>
  <si>
    <t>Pelnářové</t>
  </si>
  <si>
    <t>Perl</t>
  </si>
  <si>
    <t>Pernicová</t>
  </si>
  <si>
    <t>Pernicové</t>
  </si>
  <si>
    <t>Pešková</t>
  </si>
  <si>
    <t>Peškové</t>
  </si>
  <si>
    <t>Pešlová</t>
  </si>
  <si>
    <t>Pešlové</t>
  </si>
  <si>
    <t>Peterková</t>
  </si>
  <si>
    <t>Peterkové</t>
  </si>
  <si>
    <t>Petriková</t>
  </si>
  <si>
    <t>Petrikové</t>
  </si>
  <si>
    <t>Petrová</t>
  </si>
  <si>
    <t>Petrové</t>
  </si>
  <si>
    <t>Pietruszka</t>
  </si>
  <si>
    <t>Piotrkowska</t>
  </si>
  <si>
    <t>Pividori</t>
  </si>
  <si>
    <t>Pivoňková</t>
  </si>
  <si>
    <t>Pivoňkové</t>
  </si>
  <si>
    <t>Plassová</t>
  </si>
  <si>
    <t>Plassové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</si>
  <si>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</si>
  <si>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</si>
  <si>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</si>
  <si>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</si>
  <si>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</si>
  <si>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</si>
  <si>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</si>
  <si>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</si>
  <si>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</si>
  <si>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</si>
  <si>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Podlahová</t>
  </si>
  <si>
    <t>Podlahové</t>
  </si>
  <si>
    <t>Podlucká</t>
  </si>
  <si>
    <t>Podlucké</t>
  </si>
  <si>
    <t>Pochylá</t>
  </si>
  <si>
    <t>Pochylé</t>
  </si>
  <si>
    <t>Poláková</t>
  </si>
  <si>
    <t>Polákové</t>
  </si>
  <si>
    <t>Polášková</t>
  </si>
  <si>
    <t>Poláškové</t>
  </si>
  <si>
    <t>Polová</t>
  </si>
  <si>
    <t>Polové</t>
  </si>
  <si>
    <t>Pomahačová</t>
  </si>
  <si>
    <t>Pomahačové</t>
  </si>
  <si>
    <t>Popelková</t>
  </si>
  <si>
    <t>Popelkové</t>
  </si>
  <si>
    <t>Popova</t>
  </si>
  <si>
    <t>Pospíšilová</t>
  </si>
  <si>
    <t>Pospíšilové</t>
  </si>
  <si>
    <t>Postonjski</t>
  </si>
  <si>
    <t>Potůčková</t>
  </si>
  <si>
    <t>Potůčkové</t>
  </si>
  <si>
    <t>Pouzarová</t>
  </si>
  <si>
    <t>Pouzarové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</si>
  <si>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</si>
  <si>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</si>
  <si>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</si>
  <si>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</si>
  <si>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</si>
  <si>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</si>
  <si>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</si>
  <si>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Prokešová</t>
  </si>
  <si>
    <t>Prokešové</t>
  </si>
  <si>
    <t>Prokopová</t>
  </si>
  <si>
    <t>Prokopové</t>
  </si>
  <si>
    <t>Prokšová</t>
  </si>
  <si>
    <t>Prokšové</t>
  </si>
  <si>
    <t>Psecka</t>
  </si>
  <si>
    <t>Ptáčková</t>
  </si>
  <si>
    <t>Ptáčkové</t>
  </si>
  <si>
    <t>Purchartová</t>
  </si>
  <si>
    <t>Purchartové</t>
  </si>
  <si>
    <t>Radilová</t>
  </si>
  <si>
    <t>Radilové</t>
  </si>
  <si>
    <t>Radoš</t>
  </si>
  <si>
    <t>Raich</t>
  </si>
  <si>
    <t>Raisová</t>
  </si>
  <si>
    <t>Raisové</t>
  </si>
  <si>
    <t>Rajchartová</t>
  </si>
  <si>
    <t>Rajchartové</t>
  </si>
  <si>
    <t>Rajtíková</t>
  </si>
  <si>
    <t>Rajtíkové</t>
  </si>
  <si>
    <t>Rákosová</t>
  </si>
  <si>
    <t>Rákosové</t>
  </si>
  <si>
    <t>Rambousková</t>
  </si>
  <si>
    <t>Rambouskové</t>
  </si>
  <si>
    <t>Rambousová</t>
  </si>
  <si>
    <t>Rambousové</t>
  </si>
  <si>
    <t>Rašková</t>
  </si>
  <si>
    <t>Raškové</t>
  </si>
  <si>
    <t>Rawicka</t>
  </si>
  <si>
    <t>Reiserová</t>
  </si>
  <si>
    <t>Reiserové</t>
  </si>
  <si>
    <t>Richterová</t>
  </si>
  <si>
    <t>Richterové</t>
  </si>
  <si>
    <t>Rodová</t>
  </si>
  <si>
    <t>Rodové</t>
  </si>
  <si>
    <t>Rollová</t>
  </si>
  <si>
    <t>Rollové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</si>
  <si>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</si>
  <si>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</si>
  <si>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</si>
  <si>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</si>
  <si>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</si>
  <si>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</si>
  <si>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</si>
  <si>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Ruckerová</t>
  </si>
  <si>
    <t>Ruckerové</t>
  </si>
  <si>
    <t>Rudzinska</t>
  </si>
  <si>
    <t>Rusinkova</t>
  </si>
  <si>
    <t>Růžičková</t>
  </si>
  <si>
    <t>Růžičkové</t>
  </si>
  <si>
    <t>Řepková</t>
  </si>
  <si>
    <t>Řepkové</t>
  </si>
  <si>
    <t>Řiháčková</t>
  </si>
  <si>
    <t>Řiháčkové</t>
  </si>
  <si>
    <t>Říhová</t>
  </si>
  <si>
    <t>Říhové</t>
  </si>
  <si>
    <t>Sajtlová</t>
  </si>
  <si>
    <t>Sajtlové</t>
  </si>
  <si>
    <t>Salčáková</t>
  </si>
  <si>
    <t>Salčákové</t>
  </si>
  <si>
    <t>Samkové</t>
  </si>
  <si>
    <t>Savelieva</t>
  </si>
  <si>
    <t>Savic</t>
  </si>
  <si>
    <t>Savková</t>
  </si>
  <si>
    <t>Savkové</t>
  </si>
  <si>
    <t>Sedláková</t>
  </si>
  <si>
    <t>Sedlákové</t>
  </si>
  <si>
    <t>Seidlerová</t>
  </si>
  <si>
    <t>Seidlerové</t>
  </si>
  <si>
    <t>Selyska</t>
  </si>
  <si>
    <t>Selyské</t>
  </si>
  <si>
    <t>Semelová</t>
  </si>
  <si>
    <t>Semelové</t>
  </si>
  <si>
    <t>Semenjuková</t>
  </si>
  <si>
    <t>Semenjukové</t>
  </si>
  <si>
    <t>Schenk</t>
  </si>
  <si>
    <t>Schindlerová</t>
  </si>
  <si>
    <t>Schindlerové</t>
  </si>
  <si>
    <t>Schokin</t>
  </si>
  <si>
    <t>Schreiber</t>
  </si>
  <si>
    <t>Simkovičová</t>
  </si>
  <si>
    <t>Simkovičové</t>
  </si>
  <si>
    <t>Sinisi</t>
  </si>
  <si>
    <t>Skálová</t>
  </si>
  <si>
    <t>Skálové</t>
  </si>
  <si>
    <t>Slabá</t>
  </si>
  <si>
    <t>Slabé</t>
  </si>
  <si>
    <t>Smějová</t>
  </si>
  <si>
    <t>Smějové</t>
  </si>
  <si>
    <t>Smékalová</t>
  </si>
  <si>
    <t>Smékalové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</si>
  <si>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</si>
  <si>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</si>
  <si>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</si>
  <si>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</si>
  <si>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</si>
  <si>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</si>
  <si>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</si>
  <si>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</si>
  <si>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</si>
  <si>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</si>
  <si>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Sommerbichler</t>
  </si>
  <si>
    <t>Souhradová</t>
  </si>
  <si>
    <t>Souhradové</t>
  </si>
  <si>
    <t>Sovová</t>
  </si>
  <si>
    <t>Sovové</t>
  </si>
  <si>
    <t>Spálenková</t>
  </si>
  <si>
    <t>Spálenkové</t>
  </si>
  <si>
    <t>Spillerová</t>
  </si>
  <si>
    <t>Spillerové</t>
  </si>
  <si>
    <t>Staňková</t>
  </si>
  <si>
    <t>Staňkové</t>
  </si>
  <si>
    <t>Starosta</t>
  </si>
  <si>
    <t>Stehlíková</t>
  </si>
  <si>
    <t>Stehlíkové</t>
  </si>
  <si>
    <t>Stejskalová</t>
  </si>
  <si>
    <t>Stejskalové</t>
  </si>
  <si>
    <t>Stöckl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</si>
  <si>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</si>
  <si>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</si>
  <si>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</si>
  <si>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</si>
  <si>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</si>
  <si>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</si>
  <si>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</si>
  <si>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</si>
  <si>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</si>
  <si>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</si>
  <si>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</si>
  <si>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Suková</t>
  </si>
  <si>
    <t>Sukové</t>
  </si>
  <si>
    <t>Surdy</t>
  </si>
  <si>
    <t>Sůvová</t>
  </si>
  <si>
    <t>Sůvové</t>
  </si>
  <si>
    <t>Szalóki</t>
  </si>
  <si>
    <t>Szczygieł</t>
  </si>
  <si>
    <t>Szolnoki</t>
  </si>
  <si>
    <t>Szopa</t>
  </si>
  <si>
    <t>Szyrszeń</t>
  </si>
  <si>
    <t>Šalandová</t>
  </si>
  <si>
    <t>Šalandové</t>
  </si>
  <si>
    <t>Šanderová</t>
  </si>
  <si>
    <t>Šanderové</t>
  </si>
  <si>
    <t>Šebestová</t>
  </si>
  <si>
    <t>Šebestové</t>
  </si>
  <si>
    <t>Šebková</t>
  </si>
  <si>
    <t>Šebkové</t>
  </si>
  <si>
    <t>Šetinová</t>
  </si>
  <si>
    <t>Šetinové</t>
  </si>
  <si>
    <t>Ševčíková</t>
  </si>
  <si>
    <t>Ševčíkové</t>
  </si>
  <si>
    <t>Šiková</t>
  </si>
  <si>
    <t>Šikové</t>
  </si>
  <si>
    <t>Šimáčková</t>
  </si>
  <si>
    <t>Šimáčkové</t>
  </si>
  <si>
    <t>Šimanová</t>
  </si>
  <si>
    <t>Šimanové</t>
  </si>
  <si>
    <t>Šimková</t>
  </si>
  <si>
    <t>Šimkové</t>
  </si>
  <si>
    <t>Šímová</t>
  </si>
  <si>
    <t>Šímové</t>
  </si>
  <si>
    <t>Šimůnková</t>
  </si>
  <si>
    <t>Šimůnkové</t>
  </si>
  <si>
    <t>Šípková</t>
  </si>
  <si>
    <t>Šípkové</t>
  </si>
  <si>
    <t>Škrdlová</t>
  </si>
  <si>
    <t>Škrdlové</t>
  </si>
  <si>
    <t>Šmejcká</t>
  </si>
  <si>
    <t>Šmejcké</t>
  </si>
  <si>
    <t>Šmejkalová</t>
  </si>
  <si>
    <t>Šmejkalové</t>
  </si>
  <si>
    <t>Šmejlkalová</t>
  </si>
  <si>
    <t>Šmejlkalové</t>
  </si>
  <si>
    <t>Špičková</t>
  </si>
  <si>
    <t>Špičkové</t>
  </si>
  <si>
    <t>Špindlerová</t>
  </si>
  <si>
    <t>Špindlerové</t>
  </si>
  <si>
    <t>Šťastná</t>
  </si>
  <si>
    <t>Šťastné</t>
  </si>
  <si>
    <t>Štaubertová</t>
  </si>
  <si>
    <t>Štaubertové</t>
  </si>
  <si>
    <t>Štefíková</t>
  </si>
  <si>
    <t>Štefíkové</t>
  </si>
  <si>
    <t>Šteindlerová</t>
  </si>
  <si>
    <t>Šteindlerové</t>
  </si>
  <si>
    <t>Štixová</t>
  </si>
  <si>
    <t>Štixové</t>
  </si>
  <si>
    <t>Štrajtová</t>
  </si>
  <si>
    <t>Štrajtové</t>
  </si>
  <si>
    <t>Štrbac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</si>
  <si>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</si>
  <si>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</si>
  <si>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</si>
  <si>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</si>
  <si>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</si>
  <si>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</si>
  <si>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</si>
  <si>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</si>
  <si>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</si>
  <si>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</si>
  <si>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Švíková</t>
  </si>
  <si>
    <t>Švíkové</t>
  </si>
  <si>
    <t>Táborová</t>
  </si>
  <si>
    <t>Táborové</t>
  </si>
  <si>
    <t>Tamchynová</t>
  </si>
  <si>
    <t>Tamchynové</t>
  </si>
  <si>
    <t>Tasch</t>
  </si>
  <si>
    <t>Tayel</t>
  </si>
  <si>
    <t>Teníková</t>
  </si>
  <si>
    <t>Teníkové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</si>
  <si>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</si>
  <si>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</si>
  <si>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</si>
  <si>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</si>
  <si>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</si>
  <si>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</si>
  <si>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</si>
  <si>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</si>
  <si>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Tomaczek</t>
  </si>
  <si>
    <t>Tomasová</t>
  </si>
  <si>
    <t>Tomasové</t>
  </si>
  <si>
    <t>Tomaszek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</si>
  <si>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</si>
  <si>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</si>
  <si>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</si>
  <si>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</si>
  <si>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</si>
  <si>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</si>
  <si>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</si>
  <si>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</si>
  <si>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</si>
  <si>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</si>
  <si>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Tučková</t>
  </si>
  <si>
    <t>Tučkové</t>
  </si>
  <si>
    <t>Tuláková</t>
  </si>
  <si>
    <t>Tulákové</t>
  </si>
  <si>
    <t>Tůmová</t>
  </si>
  <si>
    <t>Tůmové</t>
  </si>
  <si>
    <t>Uhlířová</t>
  </si>
  <si>
    <t>Uhlířové</t>
  </si>
  <si>
    <t>Urbanová</t>
  </si>
  <si>
    <t>Urbanové</t>
  </si>
  <si>
    <t>Uschakova</t>
  </si>
  <si>
    <t>Uxová</t>
  </si>
  <si>
    <t>Uxové</t>
  </si>
  <si>
    <t>Vacková</t>
  </si>
  <si>
    <t>Vackové</t>
  </si>
  <si>
    <t>Václavíková</t>
  </si>
  <si>
    <t>Václavíkové</t>
  </si>
  <si>
    <t>Vágnerová</t>
  </si>
  <si>
    <t>Vágnerové</t>
  </si>
  <si>
    <t>Váchová</t>
  </si>
  <si>
    <t>Váchové</t>
  </si>
  <si>
    <t>Vaiglová</t>
  </si>
  <si>
    <t>Vaiglové</t>
  </si>
  <si>
    <t>Vališová</t>
  </si>
  <si>
    <t>Vališové</t>
  </si>
  <si>
    <t>Valvodová</t>
  </si>
  <si>
    <t>Valvodové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</si>
  <si>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</si>
  <si>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</si>
  <si>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</si>
  <si>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</si>
  <si>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</si>
  <si>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</si>
  <si>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</si>
  <si>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</si>
  <si>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</si>
  <si>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Večeřová</t>
  </si>
  <si>
    <t>Večeřové</t>
  </si>
  <si>
    <t>Vejnarová</t>
  </si>
  <si>
    <t>Vejnarové</t>
  </si>
  <si>
    <t>Vernerová</t>
  </si>
  <si>
    <t>Vernerové</t>
  </si>
  <si>
    <t>Vertacnik</t>
  </si>
  <si>
    <t>Veselá</t>
  </si>
  <si>
    <t>Veselé</t>
  </si>
  <si>
    <t>Vilčková</t>
  </si>
  <si>
    <t>Vilčkové</t>
  </si>
  <si>
    <t>Vintrová</t>
  </si>
  <si>
    <t>Vintrové</t>
  </si>
  <si>
    <t>Vladisavljevic</t>
  </si>
  <si>
    <t>Vlčková</t>
  </si>
  <si>
    <t>Vlčkové</t>
  </si>
  <si>
    <t>Vodičková</t>
  </si>
  <si>
    <t>Vodičkové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</si>
  <si>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</si>
  <si>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</si>
  <si>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</si>
  <si>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</si>
  <si>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</si>
  <si>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</si>
  <si>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</si>
  <si>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Vostarková</t>
  </si>
  <si>
    <t>Vostarkové</t>
  </si>
  <si>
    <t>Vrbacká</t>
  </si>
  <si>
    <t>Vrbacké</t>
  </si>
  <si>
    <t>Vršanová</t>
  </si>
  <si>
    <t>Vršanové</t>
  </si>
  <si>
    <t>Vysušilová</t>
  </si>
  <si>
    <t>Vysušilové</t>
  </si>
  <si>
    <t>Výtisková</t>
  </si>
  <si>
    <t>Výtiskové</t>
  </si>
  <si>
    <t>Wagner</t>
  </si>
  <si>
    <t>Wagner-Löffler</t>
  </si>
  <si>
    <t>Wágnerová</t>
  </si>
  <si>
    <t>Wágnerové</t>
  </si>
  <si>
    <t>Walczakiewicz</t>
  </si>
  <si>
    <t>Waldsbergerová</t>
  </si>
  <si>
    <t>Waldsbergerové</t>
  </si>
  <si>
    <t>Weglowska</t>
  </si>
  <si>
    <t>Weisová</t>
  </si>
  <si>
    <t>Weisové</t>
  </si>
  <si>
    <t>Williamson</t>
  </si>
  <si>
    <t>Wojcikowska</t>
  </si>
  <si>
    <t>Wolfová</t>
  </si>
  <si>
    <t>Wolfové</t>
  </si>
  <si>
    <t>Wolnik</t>
  </si>
  <si>
    <t>Woloch</t>
  </si>
  <si>
    <t>Wottawová</t>
  </si>
  <si>
    <t>Wottawové</t>
  </si>
  <si>
    <t>Zaharieva</t>
  </si>
  <si>
    <t>Zapletalová</t>
  </si>
  <si>
    <t>Zapletalové</t>
  </si>
  <si>
    <t>Zástěrová</t>
  </si>
  <si>
    <t>Zástěrové</t>
  </si>
  <si>
    <t>Závadská</t>
  </si>
  <si>
    <t>Závadské</t>
  </si>
  <si>
    <t>Zelenková</t>
  </si>
  <si>
    <t>Zelenkové</t>
  </si>
  <si>
    <t>Zelinková</t>
  </si>
  <si>
    <t>Zelinkové</t>
  </si>
  <si>
    <t>Zemánková</t>
  </si>
  <si>
    <t>Zemánkové</t>
  </si>
  <si>
    <t>Zemanová</t>
  </si>
  <si>
    <t>Zemanové</t>
  </si>
  <si>
    <t>Zimny</t>
  </si>
  <si>
    <t>Zmeškalová</t>
  </si>
  <si>
    <t>Zmeškalové</t>
  </si>
  <si>
    <t>Zůnová</t>
  </si>
  <si>
    <t>Zůnové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</si>
  <si>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</si>
  <si>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</si>
  <si>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</si>
  <si>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</si>
  <si>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</si>
  <si>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</si>
  <si>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</si>
  <si>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</si>
  <si>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Žurbenko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</si>
</sst>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name val="Times New Roman"/>
      <family val="1"/>
      <charset val="238"/>
    </font>
    <font>
      <sz val="18"/>
      <name val="Arial CE"/>
      <charset val="238"/>
    </font>
    <font>
      <b/>
      <sz val="16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Arial CE"/>
      <charset val="238"/>
    </font>
    <font>
      <b/>
      <sz val="26"/>
      <color theme="1"/>
      <name val="Comic Sans MS"/>
      <family val="4"/>
    </font>
    <font>
      <b/>
      <sz val="8"/>
      <color theme="1"/>
      <name val="Comic Sans MS"/>
      <family val="4"/>
    </font>
    <font>
      <b/>
      <sz val="12"/>
      <color theme="1"/>
      <name val="Comic Sans MS"/>
      <family val="4"/>
    </font>
    <font>
      <b/>
      <sz val="12"/>
      <color theme="1"/>
      <name val="Comic Sans MS"/>
      <family val="4"/>
      <charset val="238"/>
    </font>
    <font>
      <b/>
      <sz val="10"/>
      <color theme="1"/>
      <name val="Comic Sans MS"/>
      <family val="4"/>
    </font>
    <font>
      <b/>
      <sz val="10"/>
      <color theme="1"/>
      <name val="Comic Sans MS"/>
      <family val="4"/>
      <charset val="238"/>
    </font>
    <font>
      <sz val="10"/>
      <color theme="1"/>
      <name val="Comic Sans MS"/>
      <family val="4"/>
      <charset val="238"/>
    </font>
    <font>
      <sz val="10"/>
      <color theme="3"/>
      <name val="Comic Sans MS"/>
      <family val="4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" fillId="0" borderId="0"/>
  </cellStyleXfs>
  <cellXfs count="530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" fontId="12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2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1" fillId="0" borderId="0" xfId="0" applyFont="1" applyAlignment="1">
      <alignment horizontal="center" textRotation="90"/>
    </xf>
    <xf numFmtId="164" fontId="5" fillId="24" borderId="20" xfId="0" applyNumberFormat="1" applyFont="1" applyFill="1" applyBorder="1" applyAlignment="1">
      <alignment horizontal="center" vertical="center"/>
    </xf>
    <xf numFmtId="164" fontId="5" fillId="25" borderId="27" xfId="0" applyNumberFormat="1" applyFont="1" applyFill="1" applyBorder="1" applyAlignment="1">
      <alignment horizontal="center" vertical="center"/>
    </xf>
    <xf numFmtId="1" fontId="3" fillId="25" borderId="20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14" fontId="0" fillId="27" borderId="0" xfId="0" applyNumberFormat="1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3" fillId="0" borderId="0" xfId="0" applyFont="1"/>
    <xf numFmtId="0" fontId="9" fillId="0" borderId="0" xfId="0" applyFont="1"/>
    <xf numFmtId="0" fontId="37" fillId="0" borderId="0" xfId="0" applyFont="1" applyAlignme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39" fillId="0" borderId="0" xfId="0" applyFont="1"/>
    <xf numFmtId="0" fontId="38" fillId="0" borderId="0" xfId="0" applyFont="1"/>
    <xf numFmtId="0" fontId="40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1" fillId="0" borderId="0" xfId="0" applyFont="1"/>
    <xf numFmtId="49" fontId="7" fillId="0" borderId="0" xfId="0" applyNumberFormat="1" applyFont="1" applyAlignment="1">
      <alignment horizontal="right"/>
    </xf>
    <xf numFmtId="1" fontId="5" fillId="0" borderId="44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vertical="center"/>
    </xf>
    <xf numFmtId="1" fontId="5" fillId="0" borderId="48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48" xfId="0" applyFont="1" applyFill="1" applyBorder="1"/>
    <xf numFmtId="0" fontId="6" fillId="0" borderId="58" xfId="0" applyFont="1" applyBorder="1"/>
    <xf numFmtId="1" fontId="5" fillId="0" borderId="55" xfId="0" applyNumberFormat="1" applyFont="1" applyBorder="1" applyAlignment="1">
      <alignment horizontal="center" vertical="center"/>
    </xf>
    <xf numFmtId="1" fontId="43" fillId="0" borderId="46" xfId="0" applyNumberFormat="1" applyFont="1" applyBorder="1" applyAlignment="1">
      <alignment vertical="center"/>
    </xf>
    <xf numFmtId="1" fontId="5" fillId="0" borderId="51" xfId="0" applyNumberFormat="1" applyFont="1" applyBorder="1" applyAlignment="1">
      <alignment vertical="center"/>
    </xf>
    <xf numFmtId="0" fontId="6" fillId="0" borderId="46" xfId="0" applyFont="1" applyFill="1" applyBorder="1"/>
    <xf numFmtId="0" fontId="6" fillId="0" borderId="51" xfId="0" applyFont="1" applyFill="1" applyBorder="1"/>
    <xf numFmtId="0" fontId="6" fillId="0" borderId="47" xfId="0" applyFont="1" applyBorder="1"/>
    <xf numFmtId="0" fontId="7" fillId="0" borderId="59" xfId="0" applyFont="1" applyBorder="1" applyAlignment="1"/>
    <xf numFmtId="0" fontId="5" fillId="0" borderId="4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43" fillId="0" borderId="44" xfId="0" applyNumberFormat="1" applyFont="1" applyBorder="1" applyAlignment="1">
      <alignment vertical="center"/>
    </xf>
    <xf numFmtId="1" fontId="5" fillId="0" borderId="57" xfId="0" applyNumberFormat="1" applyFont="1" applyBorder="1" applyAlignment="1">
      <alignment vertical="center"/>
    </xf>
    <xf numFmtId="0" fontId="6" fillId="0" borderId="44" xfId="0" applyFont="1" applyFill="1" applyBorder="1"/>
    <xf numFmtId="0" fontId="6" fillId="0" borderId="57" xfId="0" applyFont="1" applyFill="1" applyBorder="1"/>
    <xf numFmtId="0" fontId="6" fillId="0" borderId="56" xfId="0" applyFont="1" applyFill="1" applyBorder="1"/>
    <xf numFmtId="0" fontId="6" fillId="0" borderId="60" xfId="0" applyFont="1" applyBorder="1"/>
    <xf numFmtId="0" fontId="6" fillId="0" borderId="45" xfId="0" applyFont="1" applyBorder="1"/>
    <xf numFmtId="0" fontId="6" fillId="0" borderId="54" xfId="0" applyFont="1" applyFill="1" applyBorder="1"/>
    <xf numFmtId="0" fontId="6" fillId="0" borderId="61" xfId="0" applyFont="1" applyBorder="1"/>
    <xf numFmtId="0" fontId="6" fillId="0" borderId="55" xfId="0" applyFont="1" applyFill="1" applyBorder="1"/>
    <xf numFmtId="0" fontId="6" fillId="0" borderId="62" xfId="0" applyFont="1" applyBorder="1"/>
    <xf numFmtId="0" fontId="44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164" fontId="2" fillId="25" borderId="27" xfId="0" applyNumberFormat="1" applyFont="1" applyFill="1" applyBorder="1" applyAlignment="1">
      <alignment horizontal="center" vertical="center"/>
    </xf>
    <xf numFmtId="49" fontId="31" fillId="29" borderId="0" xfId="0" applyNumberFormat="1" applyFont="1" applyFill="1" applyAlignment="1">
      <alignment horizontal="left"/>
    </xf>
    <xf numFmtId="0" fontId="31" fillId="29" borderId="0" xfId="0" applyFont="1" applyFill="1" applyAlignment="1">
      <alignment horizontal="left"/>
    </xf>
    <xf numFmtId="1" fontId="3" fillId="0" borderId="63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64" fontId="46" fillId="25" borderId="2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30" borderId="29" xfId="0" applyNumberFormat="1" applyFont="1" applyFill="1" applyBorder="1" applyAlignment="1">
      <alignment horizontal="center" vertical="center"/>
    </xf>
    <xf numFmtId="2" fontId="3" fillId="30" borderId="10" xfId="0" applyNumberFormat="1" applyFont="1" applyFill="1" applyBorder="1" applyAlignment="1">
      <alignment horizontal="center" vertical="center"/>
    </xf>
    <xf numFmtId="2" fontId="3" fillId="30" borderId="28" xfId="0" applyNumberFormat="1" applyFont="1" applyFill="1" applyBorder="1" applyAlignment="1">
      <alignment horizontal="center" vertical="center"/>
    </xf>
    <xf numFmtId="2" fontId="12" fillId="30" borderId="11" xfId="0" applyNumberFormat="1" applyFont="1" applyFill="1" applyBorder="1" applyAlignment="1">
      <alignment horizontal="center" vertical="center"/>
    </xf>
    <xf numFmtId="2" fontId="12" fillId="30" borderId="10" xfId="0" applyNumberFormat="1" applyFont="1" applyFill="1" applyBorder="1" applyAlignment="1">
      <alignment horizontal="center" vertical="center"/>
    </xf>
    <xf numFmtId="2" fontId="12" fillId="30" borderId="16" xfId="0" applyNumberFormat="1" applyFont="1" applyFill="1" applyBorder="1" applyAlignment="1">
      <alignment horizontal="center" vertical="center"/>
    </xf>
    <xf numFmtId="0" fontId="44" fillId="30" borderId="0" xfId="0" applyFont="1" applyFill="1" applyAlignment="1">
      <alignment horizontal="center"/>
    </xf>
    <xf numFmtId="0" fontId="3" fillId="30" borderId="10" xfId="0" applyFont="1" applyFill="1" applyBorder="1" applyAlignment="1">
      <alignment horizontal="center" vertical="center"/>
    </xf>
    <xf numFmtId="0" fontId="48" fillId="0" borderId="0" xfId="0" applyFont="1"/>
    <xf numFmtId="49" fontId="31" fillId="0" borderId="0" xfId="0" applyNumberFormat="1" applyFont="1" applyFill="1" applyAlignment="1">
      <alignment horizontal="left"/>
    </xf>
    <xf numFmtId="1" fontId="5" fillId="0" borderId="42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43" fillId="0" borderId="42" xfId="0" applyNumberFormat="1" applyFont="1" applyBorder="1" applyAlignment="1">
      <alignment vertical="center"/>
    </xf>
    <xf numFmtId="1" fontId="5" fillId="0" borderId="49" xfId="0" applyNumberFormat="1" applyFont="1" applyBorder="1" applyAlignment="1">
      <alignment vertical="center"/>
    </xf>
    <xf numFmtId="0" fontId="6" fillId="0" borderId="65" xfId="0" applyFont="1" applyFill="1" applyBorder="1"/>
    <xf numFmtId="0" fontId="6" fillId="0" borderId="42" xfId="0" applyFont="1" applyFill="1" applyBorder="1"/>
    <xf numFmtId="0" fontId="6" fillId="0" borderId="49" xfId="0" applyFont="1" applyFill="1" applyBorder="1"/>
    <xf numFmtId="0" fontId="6" fillId="0" borderId="66" xfId="0" applyFont="1" applyBorder="1"/>
    <xf numFmtId="0" fontId="6" fillId="0" borderId="67" xfId="0" applyFont="1" applyBorder="1"/>
    <xf numFmtId="0" fontId="7" fillId="0" borderId="59" xfId="0" applyFont="1" applyBorder="1" applyAlignment="1">
      <alignment horizontal="center"/>
    </xf>
    <xf numFmtId="1" fontId="5" fillId="0" borderId="60" xfId="0" applyNumberFormat="1" applyFont="1" applyBorder="1" applyAlignment="1">
      <alignment horizontal="center" vertical="center"/>
    </xf>
    <xf numFmtId="1" fontId="5" fillId="0" borderId="61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49" fontId="31" fillId="24" borderId="0" xfId="0" applyNumberFormat="1" applyFont="1" applyFill="1" applyAlignment="1">
      <alignment horizontal="left"/>
    </xf>
    <xf numFmtId="0" fontId="31" fillId="24" borderId="0" xfId="0" applyFont="1" applyFill="1" applyAlignment="1">
      <alignment horizontal="left"/>
    </xf>
    <xf numFmtId="49" fontId="31" fillId="24" borderId="0" xfId="0" applyNumberFormat="1" applyFont="1" applyFill="1"/>
    <xf numFmtId="0" fontId="31" fillId="24" borderId="0" xfId="0" applyFont="1" applyFill="1"/>
    <xf numFmtId="49" fontId="31" fillId="29" borderId="0" xfId="0" applyNumberFormat="1" applyFont="1" applyFill="1"/>
    <xf numFmtId="0" fontId="31" fillId="29" borderId="0" xfId="0" applyFont="1" applyFill="1"/>
    <xf numFmtId="49" fontId="31" fillId="31" borderId="0" xfId="0" applyNumberFormat="1" applyFont="1" applyFill="1"/>
    <xf numFmtId="49" fontId="31" fillId="31" borderId="0" xfId="0" applyNumberFormat="1" applyFont="1" applyFill="1" applyAlignment="1">
      <alignment horizontal="left"/>
    </xf>
    <xf numFmtId="0" fontId="31" fillId="31" borderId="0" xfId="0" applyFont="1" applyFill="1"/>
    <xf numFmtId="0" fontId="31" fillId="31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/>
    <xf numFmtId="49" fontId="0" fillId="24" borderId="0" xfId="0" applyNumberFormat="1" applyFill="1"/>
    <xf numFmtId="0" fontId="0" fillId="30" borderId="0" xfId="0" applyFill="1" applyAlignment="1">
      <alignment horizontal="center"/>
    </xf>
    <xf numFmtId="0" fontId="0" fillId="30" borderId="0" xfId="0" applyFill="1"/>
    <xf numFmtId="49" fontId="0" fillId="30" borderId="0" xfId="0" applyNumberFormat="1" applyFill="1"/>
    <xf numFmtId="49" fontId="31" fillId="30" borderId="0" xfId="0" applyNumberFormat="1" applyFont="1" applyFill="1" applyAlignment="1">
      <alignment horizontal="left"/>
    </xf>
    <xf numFmtId="0" fontId="31" fillId="30" borderId="0" xfId="0" applyFont="1" applyFill="1" applyAlignment="1">
      <alignment horizontal="left"/>
    </xf>
    <xf numFmtId="0" fontId="31" fillId="30" borderId="0" xfId="0" applyFont="1" applyFill="1"/>
    <xf numFmtId="0" fontId="0" fillId="32" borderId="0" xfId="0" applyFill="1" applyAlignment="1">
      <alignment horizontal="center"/>
    </xf>
    <xf numFmtId="49" fontId="31" fillId="32" borderId="0" xfId="0" applyNumberFormat="1" applyFont="1" applyFill="1" applyAlignment="1">
      <alignment horizontal="left"/>
    </xf>
    <xf numFmtId="0" fontId="31" fillId="32" borderId="0" xfId="0" applyFont="1" applyFill="1" applyAlignment="1">
      <alignment horizontal="left"/>
    </xf>
    <xf numFmtId="0" fontId="31" fillId="32" borderId="0" xfId="0" applyFont="1" applyFill="1"/>
    <xf numFmtId="0" fontId="0" fillId="32" borderId="0" xfId="0" applyFill="1" applyAlignment="1">
      <alignment horizontal="left"/>
    </xf>
    <xf numFmtId="49" fontId="0" fillId="32" borderId="0" xfId="0" applyNumberFormat="1" applyFill="1" applyAlignment="1">
      <alignment horizontal="left"/>
    </xf>
    <xf numFmtId="0" fontId="0" fillId="29" borderId="0" xfId="0" applyFill="1" applyAlignment="1">
      <alignment horizontal="center"/>
    </xf>
    <xf numFmtId="0" fontId="0" fillId="29" borderId="0" xfId="0" applyFill="1" applyAlignment="1">
      <alignment horizontal="left"/>
    </xf>
    <xf numFmtId="49" fontId="0" fillId="29" borderId="0" xfId="0" applyNumberFormat="1" applyFill="1" applyAlignment="1">
      <alignment horizontal="left"/>
    </xf>
    <xf numFmtId="0" fontId="0" fillId="29" borderId="0" xfId="0" applyFill="1"/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49" fontId="0" fillId="26" borderId="0" xfId="0" applyNumberFormat="1" applyFill="1" applyAlignment="1">
      <alignment horizontal="left"/>
    </xf>
    <xf numFmtId="49" fontId="31" fillId="26" borderId="0" xfId="0" applyNumberFormat="1" applyFont="1" applyFill="1" applyAlignment="1">
      <alignment horizontal="left"/>
    </xf>
    <xf numFmtId="0" fontId="31" fillId="26" borderId="0" xfId="0" applyFont="1" applyFill="1" applyAlignment="1">
      <alignment horizontal="left"/>
    </xf>
    <xf numFmtId="0" fontId="31" fillId="26" borderId="0" xfId="0" applyFont="1" applyFill="1"/>
    <xf numFmtId="0" fontId="0" fillId="28" borderId="0" xfId="0" applyFill="1" applyAlignment="1">
      <alignment horizontal="left"/>
    </xf>
    <xf numFmtId="49" fontId="0" fillId="28" borderId="0" xfId="0" applyNumberFormat="1" applyFill="1" applyAlignment="1">
      <alignment horizontal="left"/>
    </xf>
    <xf numFmtId="49" fontId="31" fillId="28" borderId="0" xfId="0" applyNumberFormat="1" applyFont="1" applyFill="1" applyAlignment="1">
      <alignment horizontal="left"/>
    </xf>
    <xf numFmtId="0" fontId="31" fillId="28" borderId="0" xfId="0" applyFont="1" applyFill="1" applyAlignment="1">
      <alignment horizontal="left"/>
    </xf>
    <xf numFmtId="0" fontId="31" fillId="28" borderId="0" xfId="0" applyFont="1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left"/>
    </xf>
    <xf numFmtId="49" fontId="31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left"/>
    </xf>
    <xf numFmtId="0" fontId="31" fillId="33" borderId="0" xfId="0" applyFont="1" applyFill="1"/>
    <xf numFmtId="0" fontId="0" fillId="2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/>
    <xf numFmtId="0" fontId="31" fillId="34" borderId="0" xfId="0" applyFont="1" applyFill="1"/>
    <xf numFmtId="0" fontId="31" fillId="34" borderId="0" xfId="0" applyFont="1" applyFill="1" applyAlignment="1">
      <alignment horizontal="left"/>
    </xf>
    <xf numFmtId="0" fontId="5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2" fillId="0" borderId="29" xfId="0" applyFont="1" applyFill="1" applyBorder="1"/>
    <xf numFmtId="0" fontId="42" fillId="0" borderId="72" xfId="0" applyFont="1" applyFill="1" applyBorder="1"/>
    <xf numFmtId="0" fontId="6" fillId="0" borderId="70" xfId="0" applyFont="1" applyBorder="1"/>
    <xf numFmtId="1" fontId="3" fillId="0" borderId="64" xfId="0" applyNumberFormat="1" applyFont="1" applyBorder="1" applyAlignment="1">
      <alignment horizontal="center" vertical="center"/>
    </xf>
    <xf numFmtId="0" fontId="6" fillId="0" borderId="64" xfId="0" applyFont="1" applyBorder="1"/>
    <xf numFmtId="0" fontId="6" fillId="0" borderId="69" xfId="0" applyFont="1" applyBorder="1"/>
    <xf numFmtId="0" fontId="6" fillId="0" borderId="28" xfId="0" applyFont="1" applyFill="1" applyBorder="1"/>
    <xf numFmtId="0" fontId="6" fillId="0" borderId="73" xfId="0" applyFont="1" applyFill="1" applyBorder="1"/>
    <xf numFmtId="0" fontId="5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/>
    <xf numFmtId="0" fontId="6" fillId="0" borderId="10" xfId="0" applyFont="1" applyBorder="1"/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84" xfId="0" applyNumberFormat="1" applyFont="1" applyBorder="1" applyAlignment="1">
      <alignment horizontal="center" vertical="center"/>
    </xf>
    <xf numFmtId="1" fontId="43" fillId="0" borderId="85" xfId="0" applyNumberFormat="1" applyFont="1" applyBorder="1" applyAlignment="1">
      <alignment vertical="center"/>
    </xf>
    <xf numFmtId="1" fontId="5" fillId="0" borderId="85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6" fillId="0" borderId="85" xfId="0" applyFont="1" applyFill="1" applyBorder="1"/>
    <xf numFmtId="0" fontId="6" fillId="0" borderId="86" xfId="0" applyFont="1" applyFill="1" applyBorder="1"/>
    <xf numFmtId="0" fontId="6" fillId="0" borderId="84" xfId="0" applyFont="1" applyFill="1" applyBorder="1"/>
    <xf numFmtId="0" fontId="6" fillId="0" borderId="16" xfId="0" applyFont="1" applyBorder="1"/>
    <xf numFmtId="0" fontId="6" fillId="0" borderId="89" xfId="0" applyFont="1" applyBorder="1"/>
    <xf numFmtId="164" fontId="2" fillId="25" borderId="91" xfId="0" applyNumberFormat="1" applyFont="1" applyFill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1" fontId="4" fillId="0" borderId="46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vertical="center"/>
    </xf>
    <xf numFmtId="0" fontId="42" fillId="0" borderId="46" xfId="0" applyFont="1" applyBorder="1" applyAlignment="1">
      <alignment horizontal="left" vertical="center"/>
    </xf>
    <xf numFmtId="1" fontId="3" fillId="0" borderId="46" xfId="0" applyNumberFormat="1" applyFont="1" applyBorder="1" applyAlignment="1">
      <alignment horizontal="center" vertical="center"/>
    </xf>
    <xf numFmtId="0" fontId="0" fillId="0" borderId="46" xfId="0" applyFill="1" applyBorder="1"/>
    <xf numFmtId="0" fontId="6" fillId="0" borderId="46" xfId="0" applyFont="1" applyBorder="1"/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/>
    <xf numFmtId="0" fontId="31" fillId="35" borderId="0" xfId="0" applyFont="1" applyFill="1"/>
    <xf numFmtId="0" fontId="31" fillId="35" borderId="0" xfId="0" applyFont="1" applyFill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49" fillId="0" borderId="0" xfId="0" applyFont="1"/>
    <xf numFmtId="0" fontId="49" fillId="0" borderId="0" xfId="0" applyFont="1" applyFill="1"/>
    <xf numFmtId="0" fontId="11" fillId="0" borderId="0" xfId="0" applyFont="1" applyFill="1"/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5" fillId="24" borderId="90" xfId="0" applyNumberFormat="1" applyFont="1" applyFill="1" applyBorder="1" applyAlignment="1">
      <alignment horizontal="center" vertical="center"/>
    </xf>
    <xf numFmtId="2" fontId="12" fillId="30" borderId="61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30" borderId="85" xfId="0" applyFont="1" applyFill="1" applyBorder="1" applyAlignment="1">
      <alignment horizontal="center" vertical="center"/>
    </xf>
    <xf numFmtId="2" fontId="3" fillId="30" borderId="93" xfId="0" applyNumberFormat="1" applyFont="1" applyFill="1" applyBorder="1" applyAlignment="1">
      <alignment horizontal="center" vertical="center"/>
    </xf>
    <xf numFmtId="2" fontId="3" fillId="30" borderId="85" xfId="0" applyNumberFormat="1" applyFont="1" applyFill="1" applyBorder="1" applyAlignment="1">
      <alignment horizontal="center" vertical="center"/>
    </xf>
    <xf numFmtId="2" fontId="3" fillId="30" borderId="94" xfId="0" applyNumberFormat="1" applyFont="1" applyFill="1" applyBorder="1" applyAlignment="1">
      <alignment horizontal="center" vertical="center"/>
    </xf>
    <xf numFmtId="164" fontId="5" fillId="24" borderId="95" xfId="0" applyNumberFormat="1" applyFont="1" applyFill="1" applyBorder="1" applyAlignment="1">
      <alignment horizontal="center" vertical="center"/>
    </xf>
    <xf numFmtId="2" fontId="12" fillId="30" borderId="96" xfId="0" applyNumberFormat="1" applyFont="1" applyFill="1" applyBorder="1" applyAlignment="1">
      <alignment horizontal="center" vertical="center"/>
    </xf>
    <xf numFmtId="2" fontId="12" fillId="30" borderId="85" xfId="0" applyNumberFormat="1" applyFont="1" applyFill="1" applyBorder="1" applyAlignment="1">
      <alignment horizontal="center" vertical="center"/>
    </xf>
    <xf numFmtId="1" fontId="3" fillId="0" borderId="95" xfId="0" applyNumberFormat="1" applyFont="1" applyBorder="1" applyAlignment="1">
      <alignment horizontal="center" vertical="center"/>
    </xf>
    <xf numFmtId="1" fontId="3" fillId="25" borderId="95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0" xfId="0" applyFont="1" applyAlignment="1"/>
    <xf numFmtId="0" fontId="51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/>
    <xf numFmtId="44" fontId="53" fillId="0" borderId="0" xfId="22" applyFont="1" applyBorder="1" applyAlignme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/>
    <xf numFmtId="0" fontId="56" fillId="0" borderId="0" xfId="0" applyFont="1"/>
    <xf numFmtId="0" fontId="51" fillId="0" borderId="0" xfId="0" applyFont="1"/>
    <xf numFmtId="0" fontId="55" fillId="0" borderId="34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/>
    <xf numFmtId="0" fontId="51" fillId="0" borderId="33" xfId="0" applyFont="1" applyBorder="1"/>
    <xf numFmtId="0" fontId="51" fillId="0" borderId="34" xfId="0" applyFont="1" applyBorder="1"/>
    <xf numFmtId="0" fontId="51" fillId="0" borderId="35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8" xfId="0" applyFont="1" applyBorder="1"/>
    <xf numFmtId="0" fontId="57" fillId="0" borderId="39" xfId="0" applyFont="1" applyBorder="1"/>
    <xf numFmtId="0" fontId="57" fillId="0" borderId="4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/>
    <xf numFmtId="0" fontId="51" fillId="0" borderId="39" xfId="0" applyFont="1" applyBorder="1"/>
    <xf numFmtId="0" fontId="51" fillId="0" borderId="40" xfId="0" applyFont="1" applyBorder="1"/>
    <xf numFmtId="0" fontId="51" fillId="0" borderId="41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1" fontId="58" fillId="0" borderId="10" xfId="0" applyNumberFormat="1" applyFont="1" applyBorder="1"/>
    <xf numFmtId="1" fontId="58" fillId="0" borderId="10" xfId="0" applyNumberFormat="1" applyFont="1" applyBorder="1" applyAlignment="1">
      <alignment horizontal="left"/>
    </xf>
    <xf numFmtId="1" fontId="58" fillId="0" borderId="52" xfId="0" applyNumberFormat="1" applyFont="1" applyBorder="1" applyAlignment="1">
      <alignment horizontal="center"/>
    </xf>
    <xf numFmtId="164" fontId="58" fillId="0" borderId="44" xfId="0" applyNumberFormat="1" applyFont="1" applyBorder="1" applyAlignment="1">
      <alignment horizontal="center"/>
    </xf>
    <xf numFmtId="2" fontId="58" fillId="0" borderId="57" xfId="0" applyNumberFormat="1" applyFont="1" applyBorder="1" applyAlignment="1">
      <alignment horizontal="center"/>
    </xf>
    <xf numFmtId="164" fontId="58" fillId="0" borderId="45" xfId="0" applyNumberFormat="1" applyFont="1" applyBorder="1" applyAlignment="1">
      <alignment horizontal="center"/>
    </xf>
    <xf numFmtId="0" fontId="56" fillId="0" borderId="0" xfId="0" applyFont="1" applyAlignment="1"/>
    <xf numFmtId="0" fontId="59" fillId="0" borderId="0" xfId="0" applyFont="1" applyAlignment="1"/>
    <xf numFmtId="0" fontId="59" fillId="0" borderId="0" xfId="0" applyFont="1" applyAlignment="1">
      <alignment horizontal="center"/>
    </xf>
    <xf numFmtId="0" fontId="55" fillId="0" borderId="30" xfId="0" applyFont="1" applyBorder="1" applyAlignment="1">
      <alignment horizontal="center"/>
    </xf>
    <xf numFmtId="1" fontId="58" fillId="0" borderId="45" xfId="0" applyNumberFormat="1" applyFont="1" applyBorder="1" applyAlignment="1">
      <alignment horizontal="center"/>
    </xf>
    <xf numFmtId="1" fontId="58" fillId="0" borderId="56" xfId="0" applyNumberFormat="1" applyFont="1" applyBorder="1" applyAlignment="1">
      <alignment horizontal="center"/>
    </xf>
    <xf numFmtId="1" fontId="58" fillId="0" borderId="44" xfId="0" applyNumberFormat="1" applyFont="1" applyBorder="1"/>
    <xf numFmtId="1" fontId="58" fillId="0" borderId="44" xfId="0" applyNumberFormat="1" applyFont="1" applyBorder="1" applyAlignment="1">
      <alignment horizontal="center"/>
    </xf>
    <xf numFmtId="1" fontId="58" fillId="0" borderId="57" xfId="0" applyNumberFormat="1" applyFont="1" applyBorder="1" applyAlignment="1">
      <alignment horizontal="left"/>
    </xf>
    <xf numFmtId="1" fontId="58" fillId="0" borderId="58" xfId="0" applyNumberFormat="1" applyFont="1" applyBorder="1" applyAlignment="1">
      <alignment horizontal="center"/>
    </xf>
    <xf numFmtId="1" fontId="58" fillId="0" borderId="54" xfId="0" applyNumberFormat="1" applyFont="1" applyBorder="1" applyAlignment="1">
      <alignment horizontal="center"/>
    </xf>
    <xf numFmtId="1" fontId="58" fillId="0" borderId="48" xfId="0" applyNumberFormat="1" applyFont="1" applyBorder="1" applyAlignment="1">
      <alignment horizontal="left"/>
    </xf>
    <xf numFmtId="0" fontId="59" fillId="0" borderId="0" xfId="0" applyFont="1"/>
    <xf numFmtId="1" fontId="59" fillId="0" borderId="58" xfId="0" applyNumberFormat="1" applyFont="1" applyBorder="1" applyAlignment="1">
      <alignment horizontal="center"/>
    </xf>
    <xf numFmtId="1" fontId="59" fillId="0" borderId="54" xfId="0" applyNumberFormat="1" applyFont="1" applyBorder="1" applyAlignment="1">
      <alignment horizontal="center"/>
    </xf>
    <xf numFmtId="1" fontId="59" fillId="0" borderId="10" xfId="0" applyNumberFormat="1" applyFont="1" applyBorder="1"/>
    <xf numFmtId="1" fontId="59" fillId="0" borderId="10" xfId="0" applyNumberFormat="1" applyFont="1" applyBorder="1" applyAlignment="1">
      <alignment horizontal="center"/>
    </xf>
    <xf numFmtId="1" fontId="59" fillId="0" borderId="48" xfId="0" applyNumberFormat="1" applyFont="1" applyBorder="1" applyAlignment="1">
      <alignment horizontal="left"/>
    </xf>
    <xf numFmtId="164" fontId="59" fillId="0" borderId="44" xfId="0" applyNumberFormat="1" applyFont="1" applyBorder="1" applyAlignment="1">
      <alignment horizontal="center"/>
    </xf>
    <xf numFmtId="2" fontId="59" fillId="0" borderId="57" xfId="0" applyNumberFormat="1" applyFont="1" applyBorder="1" applyAlignment="1">
      <alignment horizontal="center"/>
    </xf>
    <xf numFmtId="164" fontId="59" fillId="0" borderId="45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/>
    <xf numFmtId="164" fontId="58" fillId="0" borderId="56" xfId="0" applyNumberFormat="1" applyFont="1" applyBorder="1" applyAlignment="1">
      <alignment horizontal="center" vertical="center"/>
    </xf>
    <xf numFmtId="164" fontId="59" fillId="0" borderId="56" xfId="0" applyNumberFormat="1" applyFont="1" applyBorder="1" applyAlignment="1">
      <alignment horizontal="center" vertical="center"/>
    </xf>
    <xf numFmtId="0" fontId="59" fillId="0" borderId="35" xfId="0" applyFont="1" applyBorder="1"/>
    <xf numFmtId="0" fontId="59" fillId="0" borderId="31" xfId="0" applyFont="1" applyBorder="1" applyAlignment="1">
      <alignment horizontal="center"/>
    </xf>
    <xf numFmtId="0" fontId="59" fillId="0" borderId="32" xfId="0" applyFont="1" applyBorder="1"/>
    <xf numFmtId="0" fontId="59" fillId="0" borderId="33" xfId="0" applyFont="1" applyBorder="1" applyAlignment="1">
      <alignment horizontal="center"/>
    </xf>
    <xf numFmtId="0" fontId="59" fillId="0" borderId="34" xfId="0" applyFont="1" applyBorder="1"/>
    <xf numFmtId="0" fontId="59" fillId="0" borderId="35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8" fillId="0" borderId="38" xfId="0" applyFont="1" applyBorder="1"/>
    <xf numFmtId="0" fontId="58" fillId="0" borderId="39" xfId="0" applyFont="1" applyBorder="1" applyAlignment="1">
      <alignment horizontal="center"/>
    </xf>
    <xf numFmtId="0" fontId="58" fillId="0" borderId="40" xfId="0" applyFont="1" applyBorder="1"/>
    <xf numFmtId="0" fontId="59" fillId="0" borderId="10" xfId="0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59" fillId="0" borderId="41" xfId="0" applyFont="1" applyBorder="1"/>
    <xf numFmtId="0" fontId="59" fillId="0" borderId="37" xfId="0" applyFont="1" applyBorder="1" applyAlignment="1">
      <alignment horizontal="center"/>
    </xf>
    <xf numFmtId="0" fontId="59" fillId="0" borderId="38" xfId="0" applyFont="1" applyBorder="1"/>
    <xf numFmtId="0" fontId="59" fillId="0" borderId="39" xfId="0" applyFont="1" applyBorder="1" applyAlignment="1">
      <alignment horizontal="center"/>
    </xf>
    <xf numFmtId="0" fontId="59" fillId="0" borderId="40" xfId="0" applyFont="1" applyBorder="1"/>
    <xf numFmtId="0" fontId="59" fillId="0" borderId="41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32" xfId="0" applyFont="1" applyBorder="1" applyAlignment="1">
      <alignment vertical="center"/>
    </xf>
    <xf numFmtId="0" fontId="59" fillId="0" borderId="32" xfId="0" applyFont="1" applyBorder="1" applyAlignment="1">
      <alignment horizontal="center" vertical="center"/>
    </xf>
    <xf numFmtId="0" fontId="59" fillId="0" borderId="34" xfId="0" applyFont="1" applyBorder="1" applyAlignment="1">
      <alignment vertical="center"/>
    </xf>
    <xf numFmtId="0" fontId="59" fillId="0" borderId="50" xfId="0" applyFont="1" applyBorder="1" applyAlignment="1">
      <alignment horizontal="center" vertical="center"/>
    </xf>
    <xf numFmtId="2" fontId="59" fillId="0" borderId="53" xfId="0" applyNumberFormat="1" applyFont="1" applyBorder="1" applyAlignment="1">
      <alignment horizontal="center"/>
    </xf>
    <xf numFmtId="2" fontId="59" fillId="0" borderId="32" xfId="0" applyNumberFormat="1" applyFont="1" applyBorder="1" applyAlignment="1">
      <alignment horizontal="center"/>
    </xf>
    <xf numFmtId="2" fontId="59" fillId="0" borderId="34" xfId="0" applyNumberFormat="1" applyFont="1" applyBorder="1" applyAlignment="1">
      <alignment horizontal="center"/>
    </xf>
    <xf numFmtId="2" fontId="59" fillId="0" borderId="50" xfId="0" applyNumberFormat="1" applyFont="1" applyBorder="1" applyAlignment="1">
      <alignment horizontal="center"/>
    </xf>
    <xf numFmtId="0" fontId="58" fillId="0" borderId="45" xfId="0" applyFont="1" applyBorder="1" applyAlignment="1">
      <alignment horizontal="center"/>
    </xf>
    <xf numFmtId="0" fontId="58" fillId="0" borderId="56" xfId="0" applyFont="1" applyBorder="1"/>
    <xf numFmtId="0" fontId="58" fillId="0" borderId="44" xfId="0" applyFont="1" applyBorder="1" applyAlignment="1">
      <alignment horizontal="center"/>
    </xf>
    <xf numFmtId="0" fontId="58" fillId="0" borderId="57" xfId="0" applyFont="1" applyBorder="1"/>
    <xf numFmtId="164" fontId="58" fillId="0" borderId="56" xfId="0" applyNumberFormat="1" applyFont="1" applyBorder="1" applyAlignment="1">
      <alignment horizontal="center"/>
    </xf>
    <xf numFmtId="2" fontId="58" fillId="0" borderId="44" xfId="0" applyNumberFormat="1" applyFont="1" applyBorder="1" applyAlignment="1">
      <alignment horizontal="center"/>
    </xf>
    <xf numFmtId="164" fontId="58" fillId="0" borderId="57" xfId="0" applyNumberFormat="1" applyFont="1" applyBorder="1" applyAlignment="1">
      <alignment horizontal="center"/>
    </xf>
    <xf numFmtId="164" fontId="58" fillId="0" borderId="69" xfId="0" applyNumberFormat="1" applyFont="1" applyBorder="1" applyAlignment="1">
      <alignment horizontal="center"/>
    </xf>
    <xf numFmtId="0" fontId="58" fillId="0" borderId="58" xfId="0" applyFont="1" applyBorder="1" applyAlignment="1">
      <alignment horizontal="center"/>
    </xf>
    <xf numFmtId="0" fontId="58" fillId="0" borderId="54" xfId="0" applyFont="1" applyBorder="1"/>
    <xf numFmtId="0" fontId="58" fillId="0" borderId="10" xfId="0" applyFont="1" applyBorder="1" applyAlignment="1">
      <alignment horizontal="center"/>
    </xf>
    <xf numFmtId="0" fontId="58" fillId="0" borderId="48" xfId="0" applyFont="1" applyBorder="1"/>
    <xf numFmtId="164" fontId="58" fillId="0" borderId="54" xfId="0" applyNumberFormat="1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32" xfId="0" applyFont="1" applyBorder="1"/>
    <xf numFmtId="0" fontId="58" fillId="0" borderId="32" xfId="0" applyFont="1" applyBorder="1" applyAlignment="1">
      <alignment horizontal="center"/>
    </xf>
    <xf numFmtId="0" fontId="58" fillId="0" borderId="34" xfId="0" applyFont="1" applyBorder="1"/>
    <xf numFmtId="0" fontId="58" fillId="0" borderId="50" xfId="0" applyFont="1" applyBorder="1" applyAlignment="1">
      <alignment horizontal="center"/>
    </xf>
    <xf numFmtId="164" fontId="58" fillId="0" borderId="53" xfId="0" applyNumberFormat="1" applyFont="1" applyBorder="1" applyAlignment="1">
      <alignment horizontal="center"/>
    </xf>
    <xf numFmtId="164" fontId="58" fillId="0" borderId="32" xfId="0" applyNumberFormat="1" applyFont="1" applyBorder="1" applyAlignment="1">
      <alignment horizontal="center"/>
    </xf>
    <xf numFmtId="2" fontId="58" fillId="0" borderId="32" xfId="0" applyNumberFormat="1" applyFont="1" applyBorder="1" applyAlignment="1">
      <alignment horizontal="center"/>
    </xf>
    <xf numFmtId="164" fontId="58" fillId="0" borderId="34" xfId="0" applyNumberFormat="1" applyFont="1" applyBorder="1" applyAlignment="1">
      <alignment horizontal="center"/>
    </xf>
    <xf numFmtId="164" fontId="58" fillId="0" borderId="50" xfId="0" applyNumberFormat="1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54" xfId="0" applyFont="1" applyBorder="1"/>
    <xf numFmtId="0" fontId="59" fillId="0" borderId="48" xfId="0" applyFont="1" applyBorder="1"/>
    <xf numFmtId="164" fontId="59" fillId="0" borderId="54" xfId="0" applyNumberFormat="1" applyFont="1" applyBorder="1" applyAlignment="1">
      <alignment horizontal="center"/>
    </xf>
    <xf numFmtId="2" fontId="59" fillId="0" borderId="44" xfId="0" applyNumberFormat="1" applyFont="1" applyBorder="1" applyAlignment="1">
      <alignment horizontal="center"/>
    </xf>
    <xf numFmtId="164" fontId="59" fillId="0" borderId="57" xfId="0" applyNumberFormat="1" applyFont="1" applyBorder="1" applyAlignment="1">
      <alignment horizontal="center"/>
    </xf>
    <xf numFmtId="164" fontId="59" fillId="0" borderId="56" xfId="0" applyNumberFormat="1" applyFont="1" applyBorder="1" applyAlignment="1">
      <alignment horizontal="center"/>
    </xf>
    <xf numFmtId="164" fontId="59" fillId="0" borderId="69" xfId="0" applyNumberFormat="1" applyFont="1" applyBorder="1" applyAlignment="1">
      <alignment horizontal="center"/>
    </xf>
    <xf numFmtId="0" fontId="59" fillId="0" borderId="54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48" xfId="0" applyFont="1" applyBorder="1" applyAlignment="1">
      <alignment vertical="center"/>
    </xf>
    <xf numFmtId="0" fontId="59" fillId="0" borderId="58" xfId="0" applyFont="1" applyBorder="1" applyAlignment="1">
      <alignment horizontal="center" vertical="center"/>
    </xf>
    <xf numFmtId="2" fontId="59" fillId="0" borderId="54" xfId="0" applyNumberFormat="1" applyFont="1" applyBorder="1" applyAlignment="1">
      <alignment horizontal="center"/>
    </xf>
    <xf numFmtId="2" fontId="59" fillId="0" borderId="56" xfId="0" applyNumberFormat="1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9" fillId="0" borderId="33" xfId="0" applyFont="1" applyBorder="1"/>
    <xf numFmtId="0" fontId="58" fillId="0" borderId="30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39" xfId="0" applyFont="1" applyBorder="1"/>
    <xf numFmtId="0" fontId="58" fillId="0" borderId="40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9" xfId="0" applyFont="1" applyBorder="1"/>
    <xf numFmtId="0" fontId="59" fillId="0" borderId="43" xfId="0" applyFont="1" applyBorder="1" applyAlignment="1">
      <alignment horizontal="center"/>
    </xf>
    <xf numFmtId="0" fontId="58" fillId="0" borderId="0" xfId="0" applyFont="1"/>
    <xf numFmtId="1" fontId="58" fillId="0" borderId="89" xfId="0" applyNumberFormat="1" applyFont="1" applyBorder="1" applyAlignment="1">
      <alignment horizontal="center"/>
    </xf>
    <xf numFmtId="1" fontId="58" fillId="0" borderId="84" xfId="0" applyNumberFormat="1" applyFont="1" applyBorder="1" applyAlignment="1">
      <alignment horizontal="center"/>
    </xf>
    <xf numFmtId="1" fontId="58" fillId="0" borderId="85" xfId="0" applyNumberFormat="1" applyFont="1" applyBorder="1"/>
    <xf numFmtId="1" fontId="58" fillId="0" borderId="85" xfId="0" applyNumberFormat="1" applyFont="1" applyBorder="1" applyAlignment="1">
      <alignment horizontal="center"/>
    </xf>
    <xf numFmtId="1" fontId="58" fillId="0" borderId="86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4" fontId="53" fillId="0" borderId="0" xfId="22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8" fillId="0" borderId="65" xfId="0" applyFont="1" applyBorder="1" applyAlignment="1">
      <alignment horizontal="center" vertical="center"/>
    </xf>
    <xf numFmtId="0" fontId="58" fillId="0" borderId="8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8" fillId="0" borderId="82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/>
    </xf>
    <xf numFmtId="0" fontId="58" fillId="0" borderId="60" xfId="0" applyFont="1" applyBorder="1" applyAlignment="1">
      <alignment horizontal="center"/>
    </xf>
    <xf numFmtId="0" fontId="58" fillId="0" borderId="69" xfId="0" applyFont="1" applyBorder="1" applyAlignment="1">
      <alignment horizont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43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>
          <a:extLst>
            <a:ext uri="{FF2B5EF4-FFF2-40B4-BE49-F238E27FC236}">
              <a16:creationId xmlns:a16="http://schemas.microsoft.com/office/drawing/2014/main" xmlns="" id="{00000000-0008-0000-0B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5121" name="Picture 1" descr="logo_mg_milevsko">
          <a:extLst>
            <a:ext uri="{FF2B5EF4-FFF2-40B4-BE49-F238E27FC236}">
              <a16:creationId xmlns:a16="http://schemas.microsoft.com/office/drawing/2014/main" xmlns="" id="{00000000-0008-0000-0C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428625</xdr:colOff>
      <xdr:row>0</xdr:row>
      <xdr:rowOff>114300</xdr:rowOff>
    </xdr:from>
    <xdr:to>
      <xdr:col>20</xdr:col>
      <xdr:colOff>561975</xdr:colOff>
      <xdr:row>7</xdr:row>
      <xdr:rowOff>123825</xdr:rowOff>
    </xdr:to>
    <xdr:pic>
      <xdr:nvPicPr>
        <xdr:cNvPr id="7170" name="Picture 1" descr="logo_mg_milevsko">
          <a:extLst>
            <a:ext uri="{FF2B5EF4-FFF2-40B4-BE49-F238E27FC236}">
              <a16:creationId xmlns:a16="http://schemas.microsoft.com/office/drawing/2014/main" xmlns="" id="{00000000-0008-0000-0D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17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12289" name="Picture 1" descr="logo_mg_milevsko">
          <a:extLst>
            <a:ext uri="{FF2B5EF4-FFF2-40B4-BE49-F238E27FC236}">
              <a16:creationId xmlns:a16="http://schemas.microsoft.com/office/drawing/2014/main" xmlns="" id="{00000000-0008-0000-0E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opLeftCell="B4" workbookViewId="0">
      <selection activeCell="C20" sqref="C20"/>
    </sheetView>
  </sheetViews>
  <sheetFormatPr defaultRowHeight="12.75"/>
  <cols>
    <col min="1" max="1" width="8.140625" style="37" bestFit="1" customWidth="1"/>
    <col min="2" max="2" width="8.7109375" style="37" bestFit="1" customWidth="1"/>
    <col min="3" max="3" width="22" style="38" bestFit="1" customWidth="1"/>
    <col min="4" max="4" width="11" style="37" bestFit="1" customWidth="1"/>
    <col min="5" max="5" width="26" style="39" bestFit="1" customWidth="1"/>
    <col min="6" max="6" width="8.7109375" style="37" bestFit="1" customWidth="1"/>
    <col min="7" max="7" width="12.5703125" style="38" bestFit="1" customWidth="1"/>
    <col min="8" max="8" width="13.140625" style="38" bestFit="1" customWidth="1"/>
    <col min="9" max="9" width="12.5703125" style="38" bestFit="1" customWidth="1"/>
    <col min="10" max="10" width="13.140625" style="38" bestFit="1" customWidth="1"/>
    <col min="11" max="11" width="55.42578125" style="40" bestFit="1" customWidth="1"/>
    <col min="12" max="16384" width="9.140625" style="40"/>
  </cols>
  <sheetData>
    <row r="1" spans="1:11">
      <c r="A1" s="162" t="s">
        <v>0</v>
      </c>
      <c r="B1" s="162" t="s">
        <v>1</v>
      </c>
      <c r="C1" s="46" t="s">
        <v>2</v>
      </c>
      <c r="D1" s="162" t="s">
        <v>3</v>
      </c>
      <c r="E1" s="47" t="s">
        <v>4</v>
      </c>
      <c r="F1" s="37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40" t="s">
        <v>10</v>
      </c>
    </row>
    <row r="2" spans="1:11">
      <c r="A2" s="163">
        <v>1</v>
      </c>
      <c r="B2" s="163">
        <v>1</v>
      </c>
      <c r="C2" s="164" t="s">
        <v>11</v>
      </c>
      <c r="D2" s="163">
        <v>2011</v>
      </c>
      <c r="E2" s="164" t="s">
        <v>12</v>
      </c>
      <c r="F2" s="163"/>
      <c r="G2" s="165" t="s">
        <v>13</v>
      </c>
      <c r="H2" s="152" t="s">
        <v>14</v>
      </c>
      <c r="I2" s="153" t="s">
        <v>15</v>
      </c>
      <c r="J2" s="153" t="s">
        <v>16</v>
      </c>
      <c r="K2" s="155" t="s">
        <v>17</v>
      </c>
    </row>
    <row r="3" spans="1:11">
      <c r="A3" s="163">
        <v>1</v>
      </c>
      <c r="B3" s="163">
        <v>2</v>
      </c>
      <c r="C3" s="164" t="s">
        <v>18</v>
      </c>
      <c r="D3" s="163">
        <v>2011</v>
      </c>
      <c r="E3" s="164" t="s">
        <v>19</v>
      </c>
      <c r="F3" s="163"/>
      <c r="G3" s="165" t="s">
        <v>20</v>
      </c>
      <c r="H3" s="152" t="s">
        <v>21</v>
      </c>
      <c r="I3" s="153" t="s">
        <v>22</v>
      </c>
      <c r="J3" s="153" t="s">
        <v>23</v>
      </c>
      <c r="K3" s="155" t="s">
        <v>17</v>
      </c>
    </row>
    <row r="4" spans="1:11">
      <c r="A4" s="166">
        <v>2</v>
      </c>
      <c r="B4" s="166">
        <v>1</v>
      </c>
      <c r="C4" s="167" t="s">
        <v>24</v>
      </c>
      <c r="D4" s="166">
        <v>2010</v>
      </c>
      <c r="E4" s="167" t="s">
        <v>12</v>
      </c>
      <c r="F4" s="166"/>
      <c r="G4" s="168" t="s">
        <v>25</v>
      </c>
      <c r="H4" s="169" t="s">
        <v>21</v>
      </c>
      <c r="I4" s="170" t="s">
        <v>26</v>
      </c>
      <c r="J4" s="170" t="s">
        <v>23</v>
      </c>
      <c r="K4" s="171" t="s">
        <v>27</v>
      </c>
    </row>
    <row r="5" spans="1:11">
      <c r="A5" s="166">
        <v>2</v>
      </c>
      <c r="B5" s="166">
        <v>2</v>
      </c>
      <c r="C5" s="167" t="s">
        <v>28</v>
      </c>
      <c r="D5" s="166">
        <v>2010</v>
      </c>
      <c r="E5" s="167" t="s">
        <v>19</v>
      </c>
      <c r="F5" s="166"/>
      <c r="G5" s="168" t="s">
        <v>29</v>
      </c>
      <c r="H5" s="169" t="s">
        <v>30</v>
      </c>
      <c r="I5" s="170" t="s">
        <v>31</v>
      </c>
      <c r="J5" s="170" t="s">
        <v>32</v>
      </c>
      <c r="K5" s="171" t="s">
        <v>27</v>
      </c>
    </row>
    <row r="6" spans="1:11">
      <c r="A6" s="172">
        <v>3</v>
      </c>
      <c r="B6" s="172">
        <v>2</v>
      </c>
      <c r="C6" s="176" t="s">
        <v>33</v>
      </c>
      <c r="D6" s="172">
        <v>2009</v>
      </c>
      <c r="E6" s="176" t="s">
        <v>19</v>
      </c>
      <c r="F6" s="172"/>
      <c r="G6" s="177" t="s">
        <v>34</v>
      </c>
      <c r="H6" s="173" t="s">
        <v>21</v>
      </c>
      <c r="I6" s="174" t="s">
        <v>35</v>
      </c>
      <c r="J6" s="174" t="s">
        <v>23</v>
      </c>
      <c r="K6" s="175" t="s">
        <v>36</v>
      </c>
    </row>
    <row r="7" spans="1:11">
      <c r="A7" s="172">
        <v>3</v>
      </c>
      <c r="B7" s="172">
        <v>4</v>
      </c>
      <c r="C7" s="176" t="s">
        <v>37</v>
      </c>
      <c r="D7" s="172">
        <v>2009</v>
      </c>
      <c r="E7" s="176" t="s">
        <v>38</v>
      </c>
      <c r="F7" s="172"/>
      <c r="G7" s="177" t="s">
        <v>39</v>
      </c>
      <c r="H7" s="173" t="s">
        <v>40</v>
      </c>
      <c r="I7" s="174" t="s">
        <v>41</v>
      </c>
      <c r="J7" s="174" t="s">
        <v>42</v>
      </c>
      <c r="K7" s="175" t="s">
        <v>36</v>
      </c>
    </row>
    <row r="8" spans="1:11">
      <c r="A8" s="172">
        <v>3</v>
      </c>
      <c r="B8" s="172">
        <v>5</v>
      </c>
      <c r="C8" s="176" t="s">
        <v>43</v>
      </c>
      <c r="D8" s="172">
        <v>2009</v>
      </c>
      <c r="E8" s="176" t="s">
        <v>12</v>
      </c>
      <c r="F8" s="172"/>
      <c r="G8" s="177" t="s">
        <v>44</v>
      </c>
      <c r="H8" s="173" t="s">
        <v>40</v>
      </c>
      <c r="I8" s="174" t="s">
        <v>45</v>
      </c>
      <c r="J8" s="174" t="s">
        <v>42</v>
      </c>
      <c r="K8" s="175" t="s">
        <v>36</v>
      </c>
    </row>
    <row r="9" spans="1:11">
      <c r="A9" s="172">
        <v>3</v>
      </c>
      <c r="B9" s="172">
        <v>7</v>
      </c>
      <c r="C9" s="176" t="s">
        <v>46</v>
      </c>
      <c r="D9" s="172">
        <v>2009</v>
      </c>
      <c r="E9" s="176" t="s">
        <v>19</v>
      </c>
      <c r="F9" s="172"/>
      <c r="G9" s="177" t="s">
        <v>47</v>
      </c>
      <c r="H9" s="173" t="s">
        <v>48</v>
      </c>
      <c r="I9" s="174" t="s">
        <v>49</v>
      </c>
      <c r="J9" s="174" t="s">
        <v>50</v>
      </c>
      <c r="K9" s="175" t="s">
        <v>36</v>
      </c>
    </row>
    <row r="10" spans="1:11">
      <c r="A10" s="172">
        <v>3</v>
      </c>
      <c r="B10" s="172">
        <v>11</v>
      </c>
      <c r="C10" s="176" t="s">
        <v>51</v>
      </c>
      <c r="D10" s="172">
        <v>2009</v>
      </c>
      <c r="E10" s="176" t="s">
        <v>19</v>
      </c>
      <c r="F10" s="172"/>
      <c r="G10" s="177" t="s">
        <v>52</v>
      </c>
      <c r="H10" s="173" t="s">
        <v>53</v>
      </c>
      <c r="I10" s="174" t="s">
        <v>54</v>
      </c>
      <c r="J10" s="174" t="s">
        <v>55</v>
      </c>
      <c r="K10" s="175" t="s">
        <v>36</v>
      </c>
    </row>
    <row r="11" spans="1:11">
      <c r="A11" s="178">
        <v>4</v>
      </c>
      <c r="B11" s="178">
        <v>1</v>
      </c>
      <c r="C11" s="179" t="s">
        <v>56</v>
      </c>
      <c r="D11" s="178">
        <v>2009</v>
      </c>
      <c r="E11" s="179" t="s">
        <v>38</v>
      </c>
      <c r="F11" s="178"/>
      <c r="G11" s="180" t="s">
        <v>57</v>
      </c>
      <c r="H11" s="122" t="s">
        <v>58</v>
      </c>
      <c r="I11" s="123" t="s">
        <v>59</v>
      </c>
      <c r="J11" s="123" t="s">
        <v>60</v>
      </c>
      <c r="K11" s="157" t="s">
        <v>61</v>
      </c>
    </row>
    <row r="12" spans="1:11">
      <c r="A12" s="178">
        <v>4</v>
      </c>
      <c r="B12" s="178">
        <v>2</v>
      </c>
      <c r="C12" s="179" t="s">
        <v>62</v>
      </c>
      <c r="D12" s="178">
        <v>2009</v>
      </c>
      <c r="E12" s="179" t="s">
        <v>63</v>
      </c>
      <c r="F12" s="178"/>
      <c r="G12" s="180" t="s">
        <v>64</v>
      </c>
      <c r="H12" s="122" t="s">
        <v>65</v>
      </c>
      <c r="I12" s="123" t="s">
        <v>66</v>
      </c>
      <c r="J12" s="123" t="s">
        <v>67</v>
      </c>
      <c r="K12" s="157" t="s">
        <v>61</v>
      </c>
    </row>
    <row r="13" spans="1:11">
      <c r="A13" s="178">
        <v>4</v>
      </c>
      <c r="B13" s="178">
        <v>3</v>
      </c>
      <c r="C13" s="179" t="s">
        <v>68</v>
      </c>
      <c r="D13" s="178">
        <v>2009</v>
      </c>
      <c r="E13" s="181" t="s">
        <v>38</v>
      </c>
      <c r="F13" s="178"/>
      <c r="G13" s="180" t="s">
        <v>69</v>
      </c>
      <c r="H13" s="122" t="s">
        <v>40</v>
      </c>
      <c r="I13" s="123" t="s">
        <v>70</v>
      </c>
      <c r="J13" s="123" t="s">
        <v>42</v>
      </c>
      <c r="K13" s="157" t="s">
        <v>61</v>
      </c>
    </row>
    <row r="14" spans="1:11">
      <c r="A14" s="182" t="s">
        <v>71</v>
      </c>
      <c r="B14" s="182">
        <v>1</v>
      </c>
      <c r="C14" s="183" t="s">
        <v>72</v>
      </c>
      <c r="D14" s="182">
        <v>2008</v>
      </c>
      <c r="E14" s="183" t="s">
        <v>38</v>
      </c>
      <c r="F14" s="182"/>
      <c r="G14" s="184" t="s">
        <v>73</v>
      </c>
      <c r="H14" s="185" t="s">
        <v>74</v>
      </c>
      <c r="I14" s="186" t="s">
        <v>75</v>
      </c>
      <c r="J14" s="186" t="s">
        <v>76</v>
      </c>
      <c r="K14" s="187" t="s">
        <v>77</v>
      </c>
    </row>
    <row r="15" spans="1:11">
      <c r="A15" s="182" t="s">
        <v>71</v>
      </c>
      <c r="B15" s="182">
        <v>2</v>
      </c>
      <c r="C15" s="183" t="s">
        <v>78</v>
      </c>
      <c r="D15" s="182">
        <v>2008</v>
      </c>
      <c r="E15" s="183" t="s">
        <v>12</v>
      </c>
      <c r="F15" s="182"/>
      <c r="G15" s="184" t="s">
        <v>79</v>
      </c>
      <c r="H15" s="185" t="s">
        <v>80</v>
      </c>
      <c r="I15" s="186" t="s">
        <v>81</v>
      </c>
      <c r="J15" s="186" t="s">
        <v>82</v>
      </c>
      <c r="K15" s="187" t="s">
        <v>77</v>
      </c>
    </row>
    <row r="16" spans="1:11">
      <c r="A16" s="182" t="s">
        <v>71</v>
      </c>
      <c r="B16" s="182">
        <v>3</v>
      </c>
      <c r="C16" s="183" t="s">
        <v>83</v>
      </c>
      <c r="D16" s="182">
        <v>2008</v>
      </c>
      <c r="E16" s="183" t="s">
        <v>19</v>
      </c>
      <c r="F16" s="182"/>
      <c r="G16" s="184" t="s">
        <v>84</v>
      </c>
      <c r="H16" s="185" t="s">
        <v>85</v>
      </c>
      <c r="I16" s="186" t="s">
        <v>86</v>
      </c>
      <c r="J16" s="186" t="s">
        <v>87</v>
      </c>
      <c r="K16" s="187" t="s">
        <v>77</v>
      </c>
    </row>
    <row r="17" spans="1:11">
      <c r="A17" s="182" t="s">
        <v>71</v>
      </c>
      <c r="B17" s="182">
        <v>4</v>
      </c>
      <c r="C17" s="183" t="s">
        <v>88</v>
      </c>
      <c r="D17" s="182">
        <v>2008</v>
      </c>
      <c r="E17" s="183" t="s">
        <v>38</v>
      </c>
      <c r="F17" s="182"/>
      <c r="G17" s="184" t="s">
        <v>89</v>
      </c>
      <c r="H17" s="185" t="s">
        <v>90</v>
      </c>
      <c r="I17" s="186" t="s">
        <v>91</v>
      </c>
      <c r="J17" s="186" t="s">
        <v>92</v>
      </c>
      <c r="K17" s="187" t="s">
        <v>77</v>
      </c>
    </row>
    <row r="18" spans="1:11">
      <c r="A18" s="182" t="s">
        <v>71</v>
      </c>
      <c r="B18" s="182">
        <v>5</v>
      </c>
      <c r="C18" s="183" t="s">
        <v>93</v>
      </c>
      <c r="D18" s="182">
        <v>2008</v>
      </c>
      <c r="E18" s="183" t="s">
        <v>12</v>
      </c>
      <c r="F18" s="182"/>
      <c r="G18" s="184" t="s">
        <v>13</v>
      </c>
      <c r="H18" s="185" t="s">
        <v>94</v>
      </c>
      <c r="I18" s="186" t="s">
        <v>15</v>
      </c>
      <c r="J18" s="186" t="s">
        <v>95</v>
      </c>
      <c r="K18" s="187" t="s">
        <v>77</v>
      </c>
    </row>
    <row r="19" spans="1:11">
      <c r="A19" s="182" t="s">
        <v>71</v>
      </c>
      <c r="B19" s="182">
        <v>6</v>
      </c>
      <c r="C19" s="183" t="s">
        <v>96</v>
      </c>
      <c r="D19" s="182">
        <v>2008</v>
      </c>
      <c r="E19" s="183" t="s">
        <v>38</v>
      </c>
      <c r="F19" s="182"/>
      <c r="G19" s="184" t="s">
        <v>97</v>
      </c>
      <c r="H19" s="185" t="s">
        <v>98</v>
      </c>
      <c r="I19" s="186" t="s">
        <v>99</v>
      </c>
      <c r="J19" s="186" t="s">
        <v>87</v>
      </c>
      <c r="K19" s="187" t="s">
        <v>77</v>
      </c>
    </row>
    <row r="20" spans="1:11">
      <c r="A20" s="182" t="s">
        <v>71</v>
      </c>
      <c r="B20" s="182">
        <v>7</v>
      </c>
      <c r="C20" s="183" t="s">
        <v>100</v>
      </c>
      <c r="D20" s="182">
        <v>2008</v>
      </c>
      <c r="E20" s="183" t="s">
        <v>19</v>
      </c>
      <c r="F20" s="182"/>
      <c r="G20" s="184" t="s">
        <v>101</v>
      </c>
      <c r="H20" s="185" t="s">
        <v>102</v>
      </c>
      <c r="I20" s="186" t="s">
        <v>103</v>
      </c>
      <c r="J20" s="186" t="s">
        <v>104</v>
      </c>
      <c r="K20" s="187" t="s">
        <v>77</v>
      </c>
    </row>
    <row r="21" spans="1:11">
      <c r="A21" s="182" t="s">
        <v>71</v>
      </c>
      <c r="B21" s="182">
        <v>8</v>
      </c>
      <c r="C21" s="183" t="s">
        <v>105</v>
      </c>
      <c r="D21" s="182">
        <v>2008</v>
      </c>
      <c r="E21" s="183" t="s">
        <v>12</v>
      </c>
      <c r="F21" s="182"/>
      <c r="G21" s="184" t="s">
        <v>106</v>
      </c>
      <c r="H21" s="185" t="s">
        <v>107</v>
      </c>
      <c r="I21" s="186" t="s">
        <v>108</v>
      </c>
      <c r="J21" s="186" t="s">
        <v>109</v>
      </c>
      <c r="K21" s="187" t="s">
        <v>77</v>
      </c>
    </row>
    <row r="22" spans="1:11">
      <c r="A22" s="182" t="s">
        <v>71</v>
      </c>
      <c r="B22" s="182">
        <v>9</v>
      </c>
      <c r="C22" s="183" t="s">
        <v>110</v>
      </c>
      <c r="D22" s="182">
        <v>2008</v>
      </c>
      <c r="E22" s="183" t="s">
        <v>38</v>
      </c>
      <c r="F22" s="182"/>
      <c r="G22" s="184" t="s">
        <v>111</v>
      </c>
      <c r="H22" s="185" t="s">
        <v>21</v>
      </c>
      <c r="I22" s="186" t="s">
        <v>112</v>
      </c>
      <c r="J22" s="186" t="s">
        <v>23</v>
      </c>
      <c r="K22" s="187" t="s">
        <v>77</v>
      </c>
    </row>
    <row r="23" spans="1:11">
      <c r="A23" s="182" t="s">
        <v>71</v>
      </c>
      <c r="B23" s="182">
        <v>10</v>
      </c>
      <c r="C23" s="183" t="s">
        <v>113</v>
      </c>
      <c r="D23" s="182">
        <v>2008</v>
      </c>
      <c r="E23" s="183" t="s">
        <v>19</v>
      </c>
      <c r="F23" s="182"/>
      <c r="G23" s="184" t="s">
        <v>114</v>
      </c>
      <c r="H23" s="185" t="s">
        <v>115</v>
      </c>
      <c r="I23" s="186" t="s">
        <v>116</v>
      </c>
      <c r="J23" s="186" t="s">
        <v>117</v>
      </c>
      <c r="K23" s="187" t="s">
        <v>77</v>
      </c>
    </row>
    <row r="24" spans="1:11">
      <c r="A24" s="182" t="s">
        <v>71</v>
      </c>
      <c r="B24" s="182">
        <v>12</v>
      </c>
      <c r="C24" s="183" t="s">
        <v>118</v>
      </c>
      <c r="D24" s="182">
        <v>2008</v>
      </c>
      <c r="E24" s="183" t="s">
        <v>38</v>
      </c>
      <c r="F24" s="182"/>
      <c r="G24" s="184" t="s">
        <v>119</v>
      </c>
      <c r="H24" s="185" t="s">
        <v>90</v>
      </c>
      <c r="I24" s="186" t="s">
        <v>120</v>
      </c>
      <c r="J24" s="186" t="s">
        <v>92</v>
      </c>
      <c r="K24" s="187" t="s">
        <v>77</v>
      </c>
    </row>
    <row r="25" spans="1:11">
      <c r="A25" s="182" t="s">
        <v>71</v>
      </c>
      <c r="B25" s="182">
        <v>14</v>
      </c>
      <c r="C25" s="183" t="s">
        <v>121</v>
      </c>
      <c r="D25" s="182">
        <v>2008</v>
      </c>
      <c r="E25" s="183" t="s">
        <v>38</v>
      </c>
      <c r="F25" s="182"/>
      <c r="G25" s="184" t="s">
        <v>122</v>
      </c>
      <c r="H25" s="185" t="s">
        <v>123</v>
      </c>
      <c r="I25" s="186" t="s">
        <v>124</v>
      </c>
      <c r="J25" s="186" t="s">
        <v>82</v>
      </c>
      <c r="K25" s="187" t="s">
        <v>77</v>
      </c>
    </row>
    <row r="26" spans="1:11">
      <c r="A26" s="182" t="s">
        <v>71</v>
      </c>
      <c r="B26" s="182">
        <v>15</v>
      </c>
      <c r="C26" s="183" t="s">
        <v>125</v>
      </c>
      <c r="D26" s="182">
        <v>2008</v>
      </c>
      <c r="E26" s="183" t="s">
        <v>38</v>
      </c>
      <c r="F26" s="182"/>
      <c r="G26" s="184" t="s">
        <v>126</v>
      </c>
      <c r="H26" s="185" t="s">
        <v>127</v>
      </c>
      <c r="I26" s="186" t="s">
        <v>128</v>
      </c>
      <c r="J26" s="186" t="s">
        <v>129</v>
      </c>
      <c r="K26" s="187" t="s">
        <v>77</v>
      </c>
    </row>
    <row r="27" spans="1:11">
      <c r="A27" s="182" t="s">
        <v>71</v>
      </c>
      <c r="B27" s="182">
        <v>16</v>
      </c>
      <c r="C27" s="183" t="s">
        <v>130</v>
      </c>
      <c r="D27" s="182">
        <v>2008</v>
      </c>
      <c r="E27" s="183" t="s">
        <v>63</v>
      </c>
      <c r="F27" s="182"/>
      <c r="G27" s="184" t="s">
        <v>131</v>
      </c>
      <c r="H27" s="185" t="s">
        <v>132</v>
      </c>
      <c r="I27" s="186" t="s">
        <v>133</v>
      </c>
      <c r="J27" s="186" t="s">
        <v>134</v>
      </c>
      <c r="K27" s="187" t="s">
        <v>77</v>
      </c>
    </row>
    <row r="28" spans="1:11">
      <c r="A28" s="56" t="s">
        <v>135</v>
      </c>
      <c r="B28" s="56">
        <v>1</v>
      </c>
      <c r="C28" s="188" t="s">
        <v>105</v>
      </c>
      <c r="D28" s="56">
        <v>2008</v>
      </c>
      <c r="E28" s="55" t="s">
        <v>12</v>
      </c>
      <c r="F28" s="56"/>
      <c r="G28" s="189" t="s">
        <v>106</v>
      </c>
      <c r="H28" s="190" t="s">
        <v>107</v>
      </c>
      <c r="I28" s="191" t="s">
        <v>108</v>
      </c>
      <c r="J28" s="191" t="s">
        <v>109</v>
      </c>
      <c r="K28" s="192" t="s">
        <v>136</v>
      </c>
    </row>
    <row r="29" spans="1:11">
      <c r="A29" s="56" t="s">
        <v>135</v>
      </c>
      <c r="B29" s="56">
        <v>2</v>
      </c>
      <c r="C29" s="188" t="s">
        <v>113</v>
      </c>
      <c r="D29" s="56">
        <v>2008</v>
      </c>
      <c r="E29" s="55" t="s">
        <v>19</v>
      </c>
      <c r="F29" s="56"/>
      <c r="G29" s="189" t="s">
        <v>114</v>
      </c>
      <c r="H29" s="190" t="s">
        <v>115</v>
      </c>
      <c r="I29" s="191" t="s">
        <v>116</v>
      </c>
      <c r="J29" s="191" t="s">
        <v>137</v>
      </c>
      <c r="K29" s="192" t="s">
        <v>136</v>
      </c>
    </row>
    <row r="30" spans="1:11">
      <c r="A30" s="193" t="s">
        <v>138</v>
      </c>
      <c r="B30" s="193">
        <v>2</v>
      </c>
      <c r="C30" s="194" t="s">
        <v>139</v>
      </c>
      <c r="D30" s="193">
        <v>2007</v>
      </c>
      <c r="E30" s="194" t="s">
        <v>63</v>
      </c>
      <c r="F30" s="193"/>
      <c r="G30" s="195" t="s">
        <v>140</v>
      </c>
      <c r="H30" s="196" t="s">
        <v>141</v>
      </c>
      <c r="I30" s="197" t="s">
        <v>142</v>
      </c>
      <c r="J30" s="197" t="s">
        <v>143</v>
      </c>
      <c r="K30" s="198" t="s">
        <v>144</v>
      </c>
    </row>
    <row r="31" spans="1:11">
      <c r="A31" s="193" t="s">
        <v>138</v>
      </c>
      <c r="B31" s="193">
        <v>4</v>
      </c>
      <c r="C31" s="194" t="s">
        <v>145</v>
      </c>
      <c r="D31" s="193">
        <v>2007</v>
      </c>
      <c r="E31" s="194" t="s">
        <v>12</v>
      </c>
      <c r="F31" s="193"/>
      <c r="G31" s="195" t="s">
        <v>146</v>
      </c>
      <c r="H31" s="196" t="s">
        <v>147</v>
      </c>
      <c r="I31" s="197" t="s">
        <v>148</v>
      </c>
      <c r="J31" s="197" t="s">
        <v>149</v>
      </c>
      <c r="K31" s="198" t="s">
        <v>144</v>
      </c>
    </row>
    <row r="32" spans="1:11">
      <c r="A32" s="193" t="s">
        <v>138</v>
      </c>
      <c r="B32" s="193">
        <v>6</v>
      </c>
      <c r="C32" s="194" t="s">
        <v>150</v>
      </c>
      <c r="D32" s="193">
        <v>2007</v>
      </c>
      <c r="E32" s="194" t="s">
        <v>19</v>
      </c>
      <c r="F32" s="193"/>
      <c r="G32" s="195" t="s">
        <v>151</v>
      </c>
      <c r="H32" s="196" t="s">
        <v>152</v>
      </c>
      <c r="I32" s="197" t="s">
        <v>153</v>
      </c>
      <c r="J32" s="197" t="s">
        <v>154</v>
      </c>
      <c r="K32" s="198" t="s">
        <v>144</v>
      </c>
    </row>
    <row r="33" spans="1:11">
      <c r="A33" s="193" t="s">
        <v>138</v>
      </c>
      <c r="B33" s="193">
        <v>8</v>
      </c>
      <c r="C33" s="194" t="s">
        <v>155</v>
      </c>
      <c r="D33" s="193">
        <v>2007</v>
      </c>
      <c r="E33" s="194" t="s">
        <v>12</v>
      </c>
      <c r="F33" s="193"/>
      <c r="G33" s="195" t="s">
        <v>106</v>
      </c>
      <c r="H33" s="196" t="s">
        <v>48</v>
      </c>
      <c r="I33" s="197" t="s">
        <v>108</v>
      </c>
      <c r="J33" s="197" t="s">
        <v>50</v>
      </c>
      <c r="K33" s="198" t="s">
        <v>144</v>
      </c>
    </row>
    <row r="34" spans="1:11">
      <c r="A34" s="163" t="s">
        <v>156</v>
      </c>
      <c r="B34" s="163">
        <v>1</v>
      </c>
      <c r="C34" s="199" t="s">
        <v>145</v>
      </c>
      <c r="D34" s="163">
        <v>2007</v>
      </c>
      <c r="E34" s="164" t="s">
        <v>12</v>
      </c>
      <c r="F34" s="163"/>
      <c r="G34" s="155" t="s">
        <v>146</v>
      </c>
      <c r="H34" s="153" t="s">
        <v>147</v>
      </c>
      <c r="I34" s="153" t="s">
        <v>148</v>
      </c>
      <c r="J34" s="153" t="s">
        <v>149</v>
      </c>
      <c r="K34" s="155" t="s">
        <v>157</v>
      </c>
    </row>
    <row r="35" spans="1:11">
      <c r="A35" s="163" t="s">
        <v>156</v>
      </c>
      <c r="B35" s="163">
        <v>2</v>
      </c>
      <c r="C35" s="199" t="s">
        <v>155</v>
      </c>
      <c r="D35" s="163">
        <v>2007</v>
      </c>
      <c r="E35" s="164" t="s">
        <v>12</v>
      </c>
      <c r="F35" s="163"/>
      <c r="G35" s="155" t="s">
        <v>106</v>
      </c>
      <c r="H35" s="153" t="s">
        <v>48</v>
      </c>
      <c r="I35" s="153" t="s">
        <v>108</v>
      </c>
      <c r="J35" s="153" t="s">
        <v>50</v>
      </c>
      <c r="K35" s="155" t="s">
        <v>157</v>
      </c>
    </row>
    <row r="36" spans="1:11" s="248" customFormat="1">
      <c r="A36" s="245" t="s">
        <v>158</v>
      </c>
      <c r="B36" s="245">
        <v>1</v>
      </c>
      <c r="C36" s="246" t="s">
        <v>159</v>
      </c>
      <c r="D36" s="245">
        <v>2006</v>
      </c>
      <c r="E36" s="247" t="s">
        <v>19</v>
      </c>
      <c r="F36" s="245"/>
      <c r="G36" s="248" t="s">
        <v>160</v>
      </c>
      <c r="H36" s="249" t="s">
        <v>53</v>
      </c>
      <c r="I36" s="249" t="s">
        <v>161</v>
      </c>
      <c r="J36" s="249" t="s">
        <v>55</v>
      </c>
      <c r="K36" s="248" t="s">
        <v>162</v>
      </c>
    </row>
    <row r="37" spans="1:11" s="248" customFormat="1">
      <c r="A37" s="245" t="s">
        <v>158</v>
      </c>
      <c r="B37" s="245">
        <v>3</v>
      </c>
      <c r="C37" s="246" t="s">
        <v>163</v>
      </c>
      <c r="D37" s="245">
        <v>2006</v>
      </c>
      <c r="E37" s="247" t="s">
        <v>19</v>
      </c>
      <c r="F37" s="245"/>
      <c r="G37" s="248" t="s">
        <v>164</v>
      </c>
      <c r="H37" s="249" t="s">
        <v>98</v>
      </c>
      <c r="I37" s="249" t="s">
        <v>165</v>
      </c>
      <c r="J37" s="249" t="s">
        <v>166</v>
      </c>
      <c r="K37" s="248" t="s">
        <v>162</v>
      </c>
    </row>
    <row r="38" spans="1:11" s="248" customFormat="1">
      <c r="A38" s="245" t="s">
        <v>158</v>
      </c>
      <c r="B38" s="245">
        <v>5</v>
      </c>
      <c r="C38" s="246" t="s">
        <v>167</v>
      </c>
      <c r="D38" s="245">
        <v>2006</v>
      </c>
      <c r="E38" s="247" t="s">
        <v>19</v>
      </c>
      <c r="F38" s="245"/>
      <c r="G38" s="248" t="s">
        <v>168</v>
      </c>
      <c r="H38" s="249" t="s">
        <v>127</v>
      </c>
      <c r="I38" s="249" t="s">
        <v>169</v>
      </c>
      <c r="J38" s="249" t="s">
        <v>129</v>
      </c>
      <c r="K38" s="248" t="s">
        <v>162</v>
      </c>
    </row>
    <row r="39" spans="1:11" s="248" customFormat="1">
      <c r="A39" s="245" t="s">
        <v>158</v>
      </c>
      <c r="B39" s="245">
        <v>7</v>
      </c>
      <c r="C39" s="246" t="s">
        <v>170</v>
      </c>
      <c r="D39" s="245">
        <v>2006</v>
      </c>
      <c r="E39" s="247" t="s">
        <v>12</v>
      </c>
      <c r="F39" s="245"/>
      <c r="G39" s="248" t="s">
        <v>171</v>
      </c>
      <c r="H39" s="249" t="s">
        <v>53</v>
      </c>
      <c r="I39" s="249" t="s">
        <v>172</v>
      </c>
      <c r="J39" s="249" t="s">
        <v>55</v>
      </c>
      <c r="K39" s="248" t="s">
        <v>162</v>
      </c>
    </row>
    <row r="40" spans="1:11" s="248" customFormat="1">
      <c r="A40" s="245" t="s">
        <v>158</v>
      </c>
      <c r="B40" s="245">
        <v>8</v>
      </c>
      <c r="C40" s="246" t="s">
        <v>173</v>
      </c>
      <c r="D40" s="245">
        <v>2006</v>
      </c>
      <c r="E40" s="247" t="s">
        <v>19</v>
      </c>
      <c r="F40" s="245"/>
      <c r="G40" s="248" t="s">
        <v>174</v>
      </c>
      <c r="H40" s="249" t="s">
        <v>175</v>
      </c>
      <c r="I40" s="249" t="s">
        <v>176</v>
      </c>
      <c r="J40" s="249" t="s">
        <v>177</v>
      </c>
      <c r="K40" s="248" t="s">
        <v>162</v>
      </c>
    </row>
    <row r="41" spans="1:11" s="248" customFormat="1">
      <c r="A41" s="245" t="s">
        <v>158</v>
      </c>
      <c r="B41" s="245">
        <v>11</v>
      </c>
      <c r="C41" s="246" t="s">
        <v>178</v>
      </c>
      <c r="D41" s="245">
        <v>2006</v>
      </c>
      <c r="E41" s="247" t="s">
        <v>19</v>
      </c>
      <c r="F41" s="245"/>
      <c r="G41" s="248" t="s">
        <v>34</v>
      </c>
      <c r="H41" s="249" t="s">
        <v>48</v>
      </c>
      <c r="I41" s="249" t="s">
        <v>35</v>
      </c>
      <c r="J41" s="249" t="s">
        <v>50</v>
      </c>
      <c r="K41" s="248" t="s">
        <v>162</v>
      </c>
    </row>
    <row r="42" spans="1:11" s="248" customFormat="1">
      <c r="A42" s="245" t="s">
        <v>158</v>
      </c>
      <c r="B42" s="245">
        <v>12</v>
      </c>
      <c r="C42" s="246" t="s">
        <v>179</v>
      </c>
      <c r="D42" s="245">
        <v>2006</v>
      </c>
      <c r="E42" s="247" t="s">
        <v>180</v>
      </c>
      <c r="F42" s="245"/>
      <c r="G42" s="248" t="s">
        <v>181</v>
      </c>
      <c r="H42" s="249" t="s">
        <v>90</v>
      </c>
      <c r="I42" s="249" t="s">
        <v>182</v>
      </c>
      <c r="J42" s="249" t="s">
        <v>92</v>
      </c>
      <c r="K42" s="248" t="s">
        <v>162</v>
      </c>
    </row>
    <row r="43" spans="1:11">
      <c r="A43" s="200" t="s">
        <v>183</v>
      </c>
      <c r="B43" s="200">
        <v>1</v>
      </c>
      <c r="C43" s="201" t="s">
        <v>159</v>
      </c>
      <c r="D43" s="200">
        <v>2006</v>
      </c>
      <c r="E43" s="202" t="s">
        <v>19</v>
      </c>
      <c r="F43" s="200"/>
      <c r="G43" s="203" t="s">
        <v>160</v>
      </c>
      <c r="H43" s="204" t="s">
        <v>53</v>
      </c>
      <c r="I43" s="204" t="s">
        <v>161</v>
      </c>
      <c r="J43" s="204" t="s">
        <v>55</v>
      </c>
      <c r="K43" s="203" t="s">
        <v>184</v>
      </c>
    </row>
    <row r="44" spans="1:11">
      <c r="A44" s="200"/>
      <c r="B44" s="200">
        <v>2</v>
      </c>
      <c r="C44" s="201" t="s">
        <v>163</v>
      </c>
      <c r="D44" s="200">
        <v>2006</v>
      </c>
      <c r="E44" s="202" t="s">
        <v>19</v>
      </c>
      <c r="F44" s="200"/>
      <c r="G44" s="203" t="s">
        <v>164</v>
      </c>
      <c r="H44" s="204" t="s">
        <v>98</v>
      </c>
      <c r="I44" s="204" t="s">
        <v>165</v>
      </c>
      <c r="J44" s="204" t="s">
        <v>166</v>
      </c>
      <c r="K44" s="203"/>
    </row>
    <row r="45" spans="1:11">
      <c r="A45" s="200" t="s">
        <v>183</v>
      </c>
      <c r="B45" s="200">
        <v>3</v>
      </c>
      <c r="C45" s="201" t="s">
        <v>179</v>
      </c>
      <c r="D45" s="200">
        <v>2006</v>
      </c>
      <c r="E45" s="202" t="s">
        <v>180</v>
      </c>
      <c r="F45" s="200"/>
      <c r="G45" s="203" t="s">
        <v>181</v>
      </c>
      <c r="H45" s="204" t="s">
        <v>90</v>
      </c>
      <c r="I45" s="204" t="s">
        <v>182</v>
      </c>
      <c r="J45" s="204" t="s">
        <v>92</v>
      </c>
      <c r="K45" s="203" t="s">
        <v>184</v>
      </c>
    </row>
  </sheetData>
  <autoFilter ref="A1:K45"/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showZeros="0" topLeftCell="A19" zoomScale="75" workbookViewId="0">
      <selection activeCell="T38" sqref="T38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9" width="5.7109375" style="7" customWidth="1"/>
    <col min="10" max="10" width="5.7109375" style="7" hidden="1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227</v>
      </c>
      <c r="B1" s="1"/>
      <c r="C1" s="4"/>
      <c r="D1" s="8"/>
      <c r="E1" s="8"/>
      <c r="F1" s="4"/>
      <c r="G1" s="11"/>
      <c r="H1" s="9"/>
      <c r="I1" s="9"/>
      <c r="J1" s="9"/>
      <c r="K1" s="9"/>
      <c r="L1" s="110" t="s">
        <v>212</v>
      </c>
      <c r="M1" s="110" t="s">
        <v>213</v>
      </c>
      <c r="N1" s="125"/>
      <c r="O1" s="125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134">
        <v>3</v>
      </c>
      <c r="M2" s="134">
        <v>4</v>
      </c>
      <c r="N2" s="125"/>
      <c r="O2" s="125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207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221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208</v>
      </c>
    </row>
    <row r="7" spans="1:27" ht="16.5" customHeight="1">
      <c r="A7" s="497" t="s">
        <v>209</v>
      </c>
      <c r="B7" s="499" t="s">
        <v>6</v>
      </c>
      <c r="C7" s="501" t="s">
        <v>3</v>
      </c>
      <c r="D7" s="499" t="s">
        <v>4</v>
      </c>
      <c r="E7" s="495" t="s">
        <v>5</v>
      </c>
      <c r="F7" s="495" t="s">
        <v>231</v>
      </c>
      <c r="G7" s="28" t="str">
        <f>Kat4S1</f>
        <v>sestava bez náčiní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505" t="s">
        <v>243</v>
      </c>
      <c r="U7" s="503" t="s">
        <v>244</v>
      </c>
    </row>
    <row r="8" spans="1:27" ht="16.5" customHeight="1" thickBot="1">
      <c r="A8" s="498">
        <v>0</v>
      </c>
      <c r="B8" s="500">
        <v>0</v>
      </c>
      <c r="C8" s="502">
        <v>0</v>
      </c>
      <c r="D8" s="500">
        <v>0</v>
      </c>
      <c r="E8" s="496">
        <v>0</v>
      </c>
      <c r="F8" s="496">
        <v>0</v>
      </c>
      <c r="G8" s="17" t="s">
        <v>229</v>
      </c>
      <c r="H8" s="17" t="s">
        <v>245</v>
      </c>
      <c r="I8" s="17" t="s">
        <v>234</v>
      </c>
      <c r="J8" s="17" t="s">
        <v>235</v>
      </c>
      <c r="K8" s="17" t="s">
        <v>212</v>
      </c>
      <c r="L8" s="23" t="s">
        <v>236</v>
      </c>
      <c r="M8" s="304" t="s">
        <v>237</v>
      </c>
      <c r="N8" s="304" t="s">
        <v>238</v>
      </c>
      <c r="O8" s="304" t="s">
        <v>239</v>
      </c>
      <c r="P8" s="25" t="s">
        <v>213</v>
      </c>
      <c r="Q8" s="22" t="s">
        <v>214</v>
      </c>
      <c r="R8" s="21" t="s">
        <v>215</v>
      </c>
      <c r="S8" s="25"/>
      <c r="T8" s="506"/>
      <c r="U8" s="504"/>
      <c r="W8" s="44" t="s">
        <v>240</v>
      </c>
      <c r="X8" s="44" t="s">
        <v>212</v>
      </c>
      <c r="Y8" s="44" t="s">
        <v>213</v>
      </c>
      <c r="Z8" s="44" t="s">
        <v>241</v>
      </c>
      <c r="AA8" s="44" t="s">
        <v>210</v>
      </c>
    </row>
    <row r="9" spans="1:27" ht="24.95" customHeight="1">
      <c r="A9" s="282">
        <f>Seznam!B30</f>
        <v>2</v>
      </c>
      <c r="B9" s="2" t="str">
        <f>Seznam!C30</f>
        <v>Marie Nedopilková</v>
      </c>
      <c r="C9" s="285">
        <f>Seznam!D30</f>
        <v>2007</v>
      </c>
      <c r="D9" s="43" t="str">
        <f>Seznam!E30</f>
        <v>Středisko volného času Bruntál</v>
      </c>
      <c r="E9" s="43">
        <f>Seznam!F12</f>
        <v>0</v>
      </c>
      <c r="F9" s="285" t="s">
        <v>248</v>
      </c>
      <c r="G9" s="128">
        <v>1.2</v>
      </c>
      <c r="H9" s="129">
        <v>1.2</v>
      </c>
      <c r="I9" s="130">
        <v>2.1</v>
      </c>
      <c r="J9" s="130"/>
      <c r="K9" s="33">
        <f t="shared" ref="K9:K12" si="0">IF($L$2=2,TRUNC(SUM(G9:J9)/2*1000)/1000,IF($L$2=3,TRUNC(SUM(G9:J9)/3*1000)/1000,IF($L$2=4,TRUNC(MEDIAN(G9:J9)*1000)/1000,"???")))</f>
        <v>1.5</v>
      </c>
      <c r="L9" s="131">
        <v>6.1</v>
      </c>
      <c r="M9" s="132">
        <v>7.2</v>
      </c>
      <c r="N9" s="130">
        <v>6.7</v>
      </c>
      <c r="O9" s="130">
        <v>7.1</v>
      </c>
      <c r="P9" s="33">
        <f t="shared" ref="P9:P12" si="1">IF($M$2=2,TRUNC(SUM(L9:M9)/2*1000)/1000,IF($M$2=3,TRUNC(SUM(L9:N9)/3*1000)/1000,IF($M$2=4,TRUNC(MEDIAN(L9:O9)*1000)/1000,"???")))</f>
        <v>6.9</v>
      </c>
      <c r="Q9" s="133"/>
      <c r="R9" s="26">
        <f t="shared" ref="R9:R12" si="2">K9+P9-Q9</f>
        <v>8.4</v>
      </c>
      <c r="S9" s="121" t="s">
        <v>244</v>
      </c>
      <c r="T9" s="24">
        <f>RANK(R9,$R$9:$R$12)</f>
        <v>4</v>
      </c>
      <c r="U9" s="35" t="s">
        <v>244</v>
      </c>
      <c r="W9" s="45" t="s">
        <v>249</v>
      </c>
      <c r="X9" s="41">
        <f t="shared" ref="X9:X12" si="3">K9</f>
        <v>1.5</v>
      </c>
      <c r="Y9" s="41">
        <f t="shared" ref="Y9:Y12" si="4">P9</f>
        <v>6.9</v>
      </c>
      <c r="Z9" s="41">
        <f t="shared" ref="Z9:Z12" si="5">Q9</f>
        <v>0</v>
      </c>
      <c r="AA9" s="41">
        <f t="shared" ref="AA9:AA12" si="6">R9</f>
        <v>8.4</v>
      </c>
    </row>
    <row r="10" spans="1:27" ht="24.95" customHeight="1">
      <c r="A10" s="111">
        <f>Seznam!B31</f>
        <v>4</v>
      </c>
      <c r="B10" s="112" t="str">
        <f>Seznam!C31</f>
        <v>Valentýna Petříková</v>
      </c>
      <c r="C10" s="260">
        <f>Seznam!D31</f>
        <v>2007</v>
      </c>
      <c r="D10" s="113" t="str">
        <f>Seznam!E31</f>
        <v>RG Proactive Milevsko</v>
      </c>
      <c r="E10" s="113" t="e">
        <f>Seznam!#REF!</f>
        <v>#REF!</v>
      </c>
      <c r="F10" s="285" t="s">
        <v>248</v>
      </c>
      <c r="G10" s="128">
        <v>3.4</v>
      </c>
      <c r="H10" s="129">
        <v>3.1</v>
      </c>
      <c r="I10" s="130">
        <v>3.3</v>
      </c>
      <c r="J10" s="130"/>
      <c r="K10" s="33">
        <f t="shared" si="0"/>
        <v>3.266</v>
      </c>
      <c r="L10" s="131">
        <v>7.6</v>
      </c>
      <c r="M10" s="132">
        <v>7.5</v>
      </c>
      <c r="N10" s="130">
        <v>7.8</v>
      </c>
      <c r="O10" s="130">
        <v>7.3</v>
      </c>
      <c r="P10" s="33">
        <f t="shared" si="1"/>
        <v>7.55</v>
      </c>
      <c r="Q10" s="133"/>
      <c r="R10" s="26">
        <f t="shared" si="2"/>
        <v>10.815999999999999</v>
      </c>
      <c r="S10" s="121" t="s">
        <v>244</v>
      </c>
      <c r="T10" s="24">
        <f>RANK(R10,$R$9:$R$12)</f>
        <v>1</v>
      </c>
      <c r="U10" s="35" t="s">
        <v>244</v>
      </c>
      <c r="W10" s="45" t="s">
        <v>249</v>
      </c>
      <c r="X10" s="41">
        <f t="shared" si="3"/>
        <v>3.266</v>
      </c>
      <c r="Y10" s="41">
        <f t="shared" si="4"/>
        <v>7.55</v>
      </c>
      <c r="Z10" s="41">
        <f t="shared" si="5"/>
        <v>0</v>
      </c>
      <c r="AA10" s="41">
        <f t="shared" si="6"/>
        <v>10.815999999999999</v>
      </c>
    </row>
    <row r="11" spans="1:27" ht="24.95" customHeight="1">
      <c r="A11" s="111">
        <f>Seznam!B32</f>
        <v>6</v>
      </c>
      <c r="B11" s="112" t="str">
        <f>Seznam!C32</f>
        <v>Rozálie Schvarczová</v>
      </c>
      <c r="C11" s="260">
        <f>Seznam!D32</f>
        <v>2007</v>
      </c>
      <c r="D11" s="113" t="str">
        <f>Seznam!E32</f>
        <v>TJ Bohemians Praha</v>
      </c>
      <c r="E11" s="113" t="e">
        <f>Seznam!#REF!</f>
        <v>#REF!</v>
      </c>
      <c r="F11" s="260" t="s">
        <v>248</v>
      </c>
      <c r="G11" s="128">
        <v>1.8</v>
      </c>
      <c r="H11" s="129">
        <v>2.1</v>
      </c>
      <c r="I11" s="130">
        <v>3</v>
      </c>
      <c r="J11" s="130"/>
      <c r="K11" s="33">
        <f t="shared" si="0"/>
        <v>2.2999999999999998</v>
      </c>
      <c r="L11" s="131">
        <v>7.5</v>
      </c>
      <c r="M11" s="132">
        <v>6.8</v>
      </c>
      <c r="N11" s="130">
        <v>7</v>
      </c>
      <c r="O11" s="130">
        <v>7</v>
      </c>
      <c r="P11" s="33">
        <f t="shared" si="1"/>
        <v>7</v>
      </c>
      <c r="Q11" s="133"/>
      <c r="R11" s="26">
        <f t="shared" si="2"/>
        <v>9.3000000000000007</v>
      </c>
      <c r="S11" s="121" t="s">
        <v>244</v>
      </c>
      <c r="T11" s="24">
        <f>RANK(R11,$R$9:$R$12)</f>
        <v>3</v>
      </c>
      <c r="U11" s="35" t="s">
        <v>244</v>
      </c>
      <c r="W11" s="45" t="s">
        <v>249</v>
      </c>
      <c r="X11" s="41">
        <f t="shared" si="3"/>
        <v>2.2999999999999998</v>
      </c>
      <c r="Y11" s="41">
        <f t="shared" si="4"/>
        <v>7</v>
      </c>
      <c r="Z11" s="41">
        <f t="shared" si="5"/>
        <v>0</v>
      </c>
      <c r="AA11" s="41">
        <f t="shared" si="6"/>
        <v>9.3000000000000007</v>
      </c>
    </row>
    <row r="12" spans="1:27" ht="24.95" customHeight="1">
      <c r="A12" s="111">
        <f>Seznam!B33</f>
        <v>8</v>
      </c>
      <c r="B12" s="112" t="str">
        <f>Seznam!C33</f>
        <v>Veronika Šimáková</v>
      </c>
      <c r="C12" s="260">
        <f>Seznam!D33</f>
        <v>2007</v>
      </c>
      <c r="D12" s="113" t="str">
        <f>Seznam!E33</f>
        <v>RG Proactive Milevsko</v>
      </c>
      <c r="E12" s="113" t="e">
        <f>Seznam!#REF!</f>
        <v>#REF!</v>
      </c>
      <c r="F12" s="260" t="s">
        <v>248</v>
      </c>
      <c r="G12" s="128">
        <v>3.3</v>
      </c>
      <c r="H12" s="129">
        <v>3</v>
      </c>
      <c r="I12" s="130">
        <v>3.1</v>
      </c>
      <c r="J12" s="130"/>
      <c r="K12" s="33">
        <f t="shared" si="0"/>
        <v>3.133</v>
      </c>
      <c r="L12" s="131">
        <v>7.3</v>
      </c>
      <c r="M12" s="132">
        <v>7.2</v>
      </c>
      <c r="N12" s="130">
        <v>6.6</v>
      </c>
      <c r="O12" s="130">
        <v>7.7</v>
      </c>
      <c r="P12" s="33">
        <f t="shared" si="1"/>
        <v>7.25</v>
      </c>
      <c r="Q12" s="133"/>
      <c r="R12" s="26">
        <f t="shared" si="2"/>
        <v>10.382999999999999</v>
      </c>
      <c r="S12" s="121" t="s">
        <v>244</v>
      </c>
      <c r="T12" s="24">
        <f>RANK(R12,$R$9:$R$12)</f>
        <v>2</v>
      </c>
      <c r="U12" s="35" t="s">
        <v>244</v>
      </c>
      <c r="W12" s="45" t="s">
        <v>249</v>
      </c>
      <c r="X12" s="41">
        <f t="shared" si="3"/>
        <v>3.133</v>
      </c>
      <c r="Y12" s="41">
        <f t="shared" si="4"/>
        <v>7.25</v>
      </c>
      <c r="Z12" s="41">
        <f t="shared" si="5"/>
        <v>0</v>
      </c>
      <c r="AA12" s="41">
        <f t="shared" si="6"/>
        <v>10.382999999999999</v>
      </c>
    </row>
    <row r="13" spans="1:27" s="115" customFormat="1" ht="28.5" customHeight="1">
      <c r="C13" s="117"/>
      <c r="F13" s="116"/>
      <c r="G13" s="118">
        <v>0</v>
      </c>
      <c r="H13" s="118"/>
      <c r="I13" s="118"/>
      <c r="J13" s="118"/>
      <c r="K13" s="119">
        <f>SUM(G13:J13)/2</f>
        <v>0</v>
      </c>
      <c r="L13" s="127">
        <v>0</v>
      </c>
      <c r="M13" s="127"/>
      <c r="N13" s="127"/>
      <c r="O13" s="127"/>
      <c r="P13" s="119"/>
    </row>
    <row r="14" spans="1:27" ht="16.5" customHeight="1">
      <c r="A14" s="510" t="s">
        <v>209</v>
      </c>
      <c r="B14" s="458" t="s">
        <v>6</v>
      </c>
      <c r="C14" s="460" t="s">
        <v>3</v>
      </c>
      <c r="D14" s="458" t="s">
        <v>4</v>
      </c>
      <c r="E14" s="507" t="s">
        <v>5</v>
      </c>
      <c r="F14" s="507" t="s">
        <v>231</v>
      </c>
      <c r="G14" s="235" t="s">
        <v>203</v>
      </c>
      <c r="H14" s="236"/>
      <c r="I14" s="236"/>
      <c r="J14" s="236"/>
      <c r="K14" s="236"/>
      <c r="L14" s="112"/>
      <c r="M14" s="112"/>
      <c r="N14" s="112"/>
      <c r="O14" s="112"/>
      <c r="P14" s="112"/>
      <c r="Q14" s="2">
        <v>0</v>
      </c>
      <c r="R14" s="237">
        <v>0</v>
      </c>
      <c r="S14" s="238"/>
      <c r="T14" s="511" t="s">
        <v>246</v>
      </c>
      <c r="U14" s="509"/>
    </row>
    <row r="15" spans="1:27" ht="16.5" customHeight="1" thickBot="1">
      <c r="A15" s="498">
        <v>0</v>
      </c>
      <c r="B15" s="500">
        <v>0</v>
      </c>
      <c r="C15" s="502">
        <v>0</v>
      </c>
      <c r="D15" s="500">
        <v>0</v>
      </c>
      <c r="E15" s="496">
        <v>0</v>
      </c>
      <c r="F15" s="496">
        <v>0</v>
      </c>
      <c r="G15" s="17" t="s">
        <v>229</v>
      </c>
      <c r="H15" s="17" t="s">
        <v>245</v>
      </c>
      <c r="I15" s="17" t="s">
        <v>234</v>
      </c>
      <c r="J15" s="17" t="s">
        <v>235</v>
      </c>
      <c r="K15" s="17" t="s">
        <v>212</v>
      </c>
      <c r="L15" s="23" t="s">
        <v>236</v>
      </c>
      <c r="M15" s="304" t="s">
        <v>237</v>
      </c>
      <c r="N15" s="304" t="s">
        <v>238</v>
      </c>
      <c r="O15" s="304" t="s">
        <v>239</v>
      </c>
      <c r="P15" s="25" t="s">
        <v>213</v>
      </c>
      <c r="Q15" s="22" t="s">
        <v>214</v>
      </c>
      <c r="R15" s="21" t="s">
        <v>215</v>
      </c>
      <c r="S15" s="25"/>
      <c r="T15" s="506"/>
      <c r="U15" s="494"/>
      <c r="W15" s="44" t="s">
        <v>240</v>
      </c>
      <c r="X15" s="44" t="s">
        <v>212</v>
      </c>
      <c r="Y15" s="44" t="s">
        <v>213</v>
      </c>
      <c r="Z15" s="44" t="s">
        <v>241</v>
      </c>
      <c r="AA15" s="44" t="s">
        <v>210</v>
      </c>
    </row>
    <row r="16" spans="1:27" ht="24.95" customHeight="1">
      <c r="A16" s="282">
        <f>Seznam!B30</f>
        <v>2</v>
      </c>
      <c r="B16" s="2" t="str">
        <f>Seznam!C30</f>
        <v>Marie Nedopilková</v>
      </c>
      <c r="C16" s="285">
        <f>Seznam!D30</f>
        <v>2007</v>
      </c>
      <c r="D16" s="43" t="str">
        <f>Seznam!E30</f>
        <v>Středisko volného času Bruntál</v>
      </c>
      <c r="E16" s="43">
        <f>Seznam!F12</f>
        <v>0</v>
      </c>
      <c r="F16" s="135" t="str">
        <f>IF($G$21="sestava bez náčiní","bez"," ")</f>
        <v xml:space="preserve"> </v>
      </c>
      <c r="G16" s="128">
        <v>0.8</v>
      </c>
      <c r="H16" s="129">
        <v>1.7</v>
      </c>
      <c r="I16" s="130">
        <v>1.9</v>
      </c>
      <c r="J16" s="130"/>
      <c r="K16" s="33">
        <f t="shared" ref="K16:K19" si="7">IF($L$2=2,TRUNC(SUM(G16:J16)/2*1000)/1000,IF($L$2=3,TRUNC(SUM(G16:J16)/3*1000)/1000,IF($L$2=4,TRUNC(MEDIAN(G16:J16)*1000)/1000,"???")))</f>
        <v>1.466</v>
      </c>
      <c r="L16" s="131">
        <v>6</v>
      </c>
      <c r="M16" s="132">
        <v>4.8</v>
      </c>
      <c r="N16" s="130">
        <v>5</v>
      </c>
      <c r="O16" s="130">
        <v>5.6</v>
      </c>
      <c r="P16" s="33">
        <f t="shared" ref="P16:P19" si="8">IF($M$2=2,TRUNC(SUM(L16:M16)/2*1000)/1000,IF($M$2=3,TRUNC(SUM(L16:N16)/3*1000)/1000,IF($M$2=4,TRUNC(MEDIAN(L16:O16)*1000)/1000,"???")))</f>
        <v>5.3</v>
      </c>
      <c r="Q16" s="133"/>
      <c r="R16" s="26">
        <f t="shared" ref="R16:R19" si="9">K16+P16-Q16</f>
        <v>6.766</v>
      </c>
      <c r="S16" s="121" t="s">
        <v>244</v>
      </c>
      <c r="T16" s="24">
        <f>RANK(R16,$R$16:$R$19)</f>
        <v>4</v>
      </c>
      <c r="U16" s="35"/>
      <c r="W16" s="45" t="str">
        <f t="shared" ref="W16:W19" si="10">F16</f>
        <v xml:space="preserve"> </v>
      </c>
      <c r="X16" s="41">
        <f t="shared" ref="X16:X19" si="11">K16</f>
        <v>1.466</v>
      </c>
      <c r="Y16" s="41">
        <f t="shared" ref="Y16:Y19" si="12">P16</f>
        <v>5.3</v>
      </c>
      <c r="Z16" s="41">
        <f t="shared" ref="Z16:Z19" si="13">Q16</f>
        <v>0</v>
      </c>
      <c r="AA16" s="41">
        <f t="shared" ref="AA16:AA19" si="14">R16</f>
        <v>6.766</v>
      </c>
    </row>
    <row r="17" spans="1:28" ht="24.95" customHeight="1">
      <c r="A17" s="282">
        <f>Seznam!B31</f>
        <v>4</v>
      </c>
      <c r="B17" s="2" t="str">
        <f>Seznam!C31</f>
        <v>Valentýna Petříková</v>
      </c>
      <c r="C17" s="285">
        <f>Seznam!D31</f>
        <v>2007</v>
      </c>
      <c r="D17" s="43" t="str">
        <f>Seznam!E31</f>
        <v>RG Proactive Milevsko</v>
      </c>
      <c r="E17" s="43" t="e">
        <f>Seznam!#REF!</f>
        <v>#REF!</v>
      </c>
      <c r="F17" s="135" t="str">
        <f>IF($G$21="sestava bez náčiní","bez"," ")</f>
        <v xml:space="preserve"> </v>
      </c>
      <c r="G17" s="128">
        <v>3.6</v>
      </c>
      <c r="H17" s="129">
        <v>3.5</v>
      </c>
      <c r="I17" s="130">
        <v>3.7</v>
      </c>
      <c r="J17" s="130">
        <v>0</v>
      </c>
      <c r="K17" s="33">
        <f t="shared" si="7"/>
        <v>3.6</v>
      </c>
      <c r="L17" s="131">
        <v>7</v>
      </c>
      <c r="M17" s="132">
        <v>6.8</v>
      </c>
      <c r="N17" s="130">
        <v>6.7</v>
      </c>
      <c r="O17" s="130">
        <v>6.5</v>
      </c>
      <c r="P17" s="33">
        <f t="shared" si="8"/>
        <v>6.75</v>
      </c>
      <c r="Q17" s="133"/>
      <c r="R17" s="26">
        <f t="shared" si="9"/>
        <v>10.35</v>
      </c>
      <c r="S17" s="121" t="s">
        <v>244</v>
      </c>
      <c r="T17" s="24">
        <f>RANK(R17,$R$16:$R$19)</f>
        <v>1</v>
      </c>
      <c r="U17" s="35"/>
      <c r="W17" s="45" t="str">
        <f t="shared" si="10"/>
        <v xml:space="preserve"> </v>
      </c>
      <c r="X17" s="41">
        <f t="shared" si="11"/>
        <v>3.6</v>
      </c>
      <c r="Y17" s="41">
        <f t="shared" si="12"/>
        <v>6.75</v>
      </c>
      <c r="Z17" s="41">
        <f t="shared" si="13"/>
        <v>0</v>
      </c>
      <c r="AA17" s="41">
        <f t="shared" si="14"/>
        <v>10.35</v>
      </c>
    </row>
    <row r="18" spans="1:28" ht="24.95" customHeight="1">
      <c r="A18" s="282">
        <f>Seznam!B32</f>
        <v>6</v>
      </c>
      <c r="B18" s="2" t="str">
        <f>Seznam!C32</f>
        <v>Rozálie Schvarczová</v>
      </c>
      <c r="C18" s="285">
        <f>Seznam!D32</f>
        <v>2007</v>
      </c>
      <c r="D18" s="43" t="str">
        <f>Seznam!E32</f>
        <v>TJ Bohemians Praha</v>
      </c>
      <c r="E18" s="43" t="e">
        <f>Seznam!#REF!</f>
        <v>#REF!</v>
      </c>
      <c r="F18" s="135" t="str">
        <f>IF($G$21="sestava bez náčiní","bez"," ")</f>
        <v xml:space="preserve"> </v>
      </c>
      <c r="G18" s="128">
        <v>2.1</v>
      </c>
      <c r="H18" s="129">
        <v>2.6</v>
      </c>
      <c r="I18" s="130">
        <v>1.5</v>
      </c>
      <c r="J18" s="130"/>
      <c r="K18" s="33">
        <f t="shared" si="7"/>
        <v>2.0659999999999998</v>
      </c>
      <c r="L18" s="131">
        <v>5</v>
      </c>
      <c r="M18" s="132">
        <v>5.5</v>
      </c>
      <c r="N18" s="130">
        <v>5</v>
      </c>
      <c r="O18" s="130">
        <v>6.2</v>
      </c>
      <c r="P18" s="33">
        <f t="shared" si="8"/>
        <v>5.25</v>
      </c>
      <c r="Q18" s="133"/>
      <c r="R18" s="26">
        <f t="shared" si="9"/>
        <v>7.3159999999999998</v>
      </c>
      <c r="S18" s="121" t="s">
        <v>244</v>
      </c>
      <c r="T18" s="24">
        <f>RANK(R18,$R$16:$R$19)</f>
        <v>3</v>
      </c>
      <c r="U18" s="35"/>
      <c r="W18" s="45" t="str">
        <f t="shared" si="10"/>
        <v xml:space="preserve"> </v>
      </c>
      <c r="X18" s="41">
        <f t="shared" si="11"/>
        <v>2.0659999999999998</v>
      </c>
      <c r="Y18" s="41">
        <f t="shared" si="12"/>
        <v>5.25</v>
      </c>
      <c r="Z18" s="41">
        <f t="shared" si="13"/>
        <v>0</v>
      </c>
      <c r="AA18" s="41">
        <f t="shared" si="14"/>
        <v>7.3159999999999998</v>
      </c>
    </row>
    <row r="19" spans="1:28" ht="24.95" customHeight="1">
      <c r="A19" s="282">
        <f>Seznam!B33</f>
        <v>8</v>
      </c>
      <c r="B19" s="2" t="str">
        <f>Seznam!C33</f>
        <v>Veronika Šimáková</v>
      </c>
      <c r="C19" s="285">
        <f>Seznam!D33</f>
        <v>2007</v>
      </c>
      <c r="D19" s="43" t="str">
        <f>Seznam!E33</f>
        <v>RG Proactive Milevsko</v>
      </c>
      <c r="E19" s="43" t="e">
        <f>Seznam!#REF!</f>
        <v>#REF!</v>
      </c>
      <c r="F19" s="135" t="str">
        <f>IF($G$21="sestava bez náčiní","bez"," ")</f>
        <v xml:space="preserve"> </v>
      </c>
      <c r="G19" s="128">
        <v>2.7</v>
      </c>
      <c r="H19" s="129">
        <v>2.9</v>
      </c>
      <c r="I19" s="130">
        <v>2.9</v>
      </c>
      <c r="J19" s="130"/>
      <c r="K19" s="33">
        <f t="shared" si="7"/>
        <v>2.8330000000000002</v>
      </c>
      <c r="L19" s="131">
        <v>6.5</v>
      </c>
      <c r="M19" s="132">
        <v>5.6</v>
      </c>
      <c r="N19" s="130">
        <v>6</v>
      </c>
      <c r="O19" s="130">
        <v>5.9</v>
      </c>
      <c r="P19" s="33">
        <f t="shared" si="8"/>
        <v>5.95</v>
      </c>
      <c r="Q19" s="133"/>
      <c r="R19" s="26">
        <f t="shared" si="9"/>
        <v>8.7830000000000013</v>
      </c>
      <c r="S19" s="121" t="s">
        <v>244</v>
      </c>
      <c r="T19" s="24">
        <f>RANK(R19,$R$16:$R$19)</f>
        <v>2</v>
      </c>
      <c r="U19" s="35"/>
      <c r="W19" s="45" t="str">
        <f t="shared" si="10"/>
        <v xml:space="preserve"> </v>
      </c>
      <c r="X19" s="41">
        <f t="shared" si="11"/>
        <v>2.8330000000000002</v>
      </c>
      <c r="Y19" s="41">
        <f t="shared" si="12"/>
        <v>5.95</v>
      </c>
      <c r="Z19" s="41">
        <f t="shared" si="13"/>
        <v>0</v>
      </c>
      <c r="AA19" s="41">
        <f t="shared" si="14"/>
        <v>8.7830000000000013</v>
      </c>
    </row>
    <row r="20" spans="1:28" s="115" customFormat="1" ht="27.75" customHeight="1">
      <c r="C20" s="117"/>
      <c r="F20" s="116"/>
      <c r="G20" s="118">
        <v>0</v>
      </c>
      <c r="H20" s="118"/>
      <c r="I20" s="118"/>
      <c r="J20" s="118"/>
      <c r="K20" s="119">
        <f>SUM(G20:J20)/2</f>
        <v>0</v>
      </c>
      <c r="L20" s="127">
        <v>0</v>
      </c>
      <c r="M20" s="127"/>
      <c r="N20" s="127"/>
      <c r="O20" s="127"/>
      <c r="P20" s="119"/>
    </row>
    <row r="21" spans="1:28" ht="16.5" customHeight="1">
      <c r="A21" s="510" t="s">
        <v>209</v>
      </c>
      <c r="B21" s="458" t="s">
        <v>6</v>
      </c>
      <c r="C21" s="460" t="s">
        <v>3</v>
      </c>
      <c r="D21" s="458" t="s">
        <v>4</v>
      </c>
      <c r="E21" s="507" t="s">
        <v>5</v>
      </c>
      <c r="F21" s="507" t="s">
        <v>231</v>
      </c>
      <c r="G21" s="235">
        <f>Kat4S3</f>
        <v>0</v>
      </c>
      <c r="H21" s="236" t="s">
        <v>202</v>
      </c>
      <c r="I21" s="236"/>
      <c r="J21" s="236"/>
      <c r="K21" s="236"/>
      <c r="L21" s="112"/>
      <c r="M21" s="112"/>
      <c r="N21" s="112"/>
      <c r="O21" s="112"/>
      <c r="P21" s="112"/>
      <c r="Q21" s="2">
        <v>0</v>
      </c>
      <c r="R21" s="237">
        <v>0</v>
      </c>
      <c r="S21" s="238"/>
      <c r="T21" s="511" t="s">
        <v>250</v>
      </c>
      <c r="U21" s="509" t="s">
        <v>251</v>
      </c>
    </row>
    <row r="22" spans="1:28" ht="16.5" customHeight="1" thickBot="1">
      <c r="A22" s="498">
        <v>0</v>
      </c>
      <c r="B22" s="500">
        <v>0</v>
      </c>
      <c r="C22" s="502">
        <v>0</v>
      </c>
      <c r="D22" s="500">
        <v>0</v>
      </c>
      <c r="E22" s="496">
        <v>0</v>
      </c>
      <c r="F22" s="496">
        <v>0</v>
      </c>
      <c r="G22" s="17" t="s">
        <v>229</v>
      </c>
      <c r="H22" s="17" t="s">
        <v>245</v>
      </c>
      <c r="I22" s="17" t="s">
        <v>234</v>
      </c>
      <c r="J22" s="17" t="s">
        <v>235</v>
      </c>
      <c r="K22" s="17" t="s">
        <v>212</v>
      </c>
      <c r="L22" s="23" t="s">
        <v>236</v>
      </c>
      <c r="M22" s="304" t="s">
        <v>237</v>
      </c>
      <c r="N22" s="304" t="s">
        <v>238</v>
      </c>
      <c r="O22" s="304" t="s">
        <v>239</v>
      </c>
      <c r="P22" s="25" t="s">
        <v>213</v>
      </c>
      <c r="Q22" s="22" t="s">
        <v>214</v>
      </c>
      <c r="R22" s="21" t="s">
        <v>215</v>
      </c>
      <c r="S22" s="25" t="s">
        <v>210</v>
      </c>
      <c r="T22" s="506"/>
      <c r="U22" s="494"/>
      <c r="W22" s="44" t="s">
        <v>240</v>
      </c>
      <c r="X22" s="44" t="s">
        <v>212</v>
      </c>
      <c r="Y22" s="44" t="s">
        <v>213</v>
      </c>
      <c r="Z22" s="44" t="s">
        <v>241</v>
      </c>
      <c r="AA22" s="44" t="s">
        <v>210</v>
      </c>
      <c r="AB22" s="44" t="s">
        <v>215</v>
      </c>
    </row>
    <row r="23" spans="1:28" ht="24.95" customHeight="1">
      <c r="A23" s="282">
        <f>Seznam!B30</f>
        <v>2</v>
      </c>
      <c r="B23" s="2" t="str">
        <f>Seznam!C30</f>
        <v>Marie Nedopilková</v>
      </c>
      <c r="C23" s="285">
        <f>Seznam!D30</f>
        <v>2007</v>
      </c>
      <c r="D23" s="43" t="str">
        <f>Seznam!E30</f>
        <v>Středisko volného času Bruntál</v>
      </c>
      <c r="E23" s="43">
        <f>Seznam!F12</f>
        <v>0</v>
      </c>
      <c r="F23" s="135" t="str">
        <f t="shared" ref="F23:F26" si="15">IF($G$21="sestava bez náčiní","bez"," ")</f>
        <v xml:space="preserve"> </v>
      </c>
      <c r="G23" s="128">
        <v>2.4</v>
      </c>
      <c r="H23" s="129">
        <v>1.2</v>
      </c>
      <c r="I23" s="130">
        <v>2.6</v>
      </c>
      <c r="J23" s="130"/>
      <c r="K23" s="33">
        <f t="shared" ref="K23:K27" si="16">IF($L$2=2,TRUNC(SUM(G23:J23)/2*1000)/1000,IF($L$2=3,TRUNC(SUM(G23:J23)/3*1000)/1000,IF($L$2=4,TRUNC(MEDIAN(G23:J23)*1000)/1000,"???")))</f>
        <v>2.0659999999999998</v>
      </c>
      <c r="L23" s="131">
        <v>5.8</v>
      </c>
      <c r="M23" s="132">
        <v>5.6</v>
      </c>
      <c r="N23" s="130">
        <v>6.4</v>
      </c>
      <c r="O23" s="130">
        <v>5.9</v>
      </c>
      <c r="P23" s="33">
        <f t="shared" ref="P23:P27" si="17">IF($M$2=2,TRUNC(SUM(L23:M23)/2*1000)/1000,IF($M$2=3,TRUNC(SUM(L23:N23)/3*1000)/1000,IF($M$2=4,TRUNC(MEDIAN(L23:O23)*1000)/1000,"???")))</f>
        <v>5.85</v>
      </c>
      <c r="Q23" s="133"/>
      <c r="R23" s="26">
        <f t="shared" ref="R23:R27" si="18">K23+P23-Q23</f>
        <v>7.9159999999999995</v>
      </c>
      <c r="S23" s="34">
        <f>R9+R16+R23</f>
        <v>23.082000000000001</v>
      </c>
      <c r="T23" s="24">
        <f>RANK(R23,$R$23:$R$27)</f>
        <v>4</v>
      </c>
      <c r="U23" s="35" t="e">
        <f>RANK(S23,$S$23:$S$27)</f>
        <v>#REF!</v>
      </c>
      <c r="W23" s="45" t="s">
        <v>248</v>
      </c>
      <c r="X23" s="41">
        <f t="shared" ref="X23:X27" si="19">K23</f>
        <v>2.0659999999999998</v>
      </c>
      <c r="Y23" s="41">
        <f t="shared" ref="Y23:Y27" si="20">P23</f>
        <v>5.85</v>
      </c>
      <c r="Z23" s="41">
        <f t="shared" ref="Z23:Z27" si="21">Q23</f>
        <v>0</v>
      </c>
      <c r="AA23" s="41">
        <f t="shared" ref="AA23:AA27" si="22">R23</f>
        <v>7.9159999999999995</v>
      </c>
      <c r="AB23" s="41">
        <f t="shared" ref="AB23:AB27" si="23">S23</f>
        <v>23.082000000000001</v>
      </c>
    </row>
    <row r="24" spans="1:28" ht="24.95" customHeight="1">
      <c r="A24" s="282">
        <f>Seznam!B31</f>
        <v>4</v>
      </c>
      <c r="B24" s="2" t="str">
        <f>Seznam!C31</f>
        <v>Valentýna Petříková</v>
      </c>
      <c r="C24" s="285">
        <f>Seznam!D31</f>
        <v>2007</v>
      </c>
      <c r="D24" s="43" t="str">
        <f>Seznam!E31</f>
        <v>RG Proactive Milevsko</v>
      </c>
      <c r="E24" s="43" t="e">
        <f>Seznam!#REF!</f>
        <v>#REF!</v>
      </c>
      <c r="F24" s="135" t="str">
        <f t="shared" si="15"/>
        <v xml:space="preserve"> </v>
      </c>
      <c r="G24" s="128">
        <v>3.8</v>
      </c>
      <c r="H24" s="129">
        <v>3.8</v>
      </c>
      <c r="I24" s="130">
        <v>2.7</v>
      </c>
      <c r="J24" s="130"/>
      <c r="K24" s="33">
        <f t="shared" si="16"/>
        <v>3.4329999999999998</v>
      </c>
      <c r="L24" s="131">
        <v>6.9</v>
      </c>
      <c r="M24" s="132">
        <v>6.5</v>
      </c>
      <c r="N24" s="130">
        <v>7</v>
      </c>
      <c r="O24" s="130">
        <v>6.4</v>
      </c>
      <c r="P24" s="33">
        <f t="shared" si="17"/>
        <v>6.7</v>
      </c>
      <c r="Q24" s="133"/>
      <c r="R24" s="26">
        <f t="shared" si="18"/>
        <v>10.132999999999999</v>
      </c>
      <c r="S24" s="34">
        <f>R10+R17+R24</f>
        <v>31.298999999999996</v>
      </c>
      <c r="T24" s="24">
        <f>RANK(R24,$R$23:$R$27)</f>
        <v>1</v>
      </c>
      <c r="U24" s="35" t="e">
        <f>RANK(S24,$S$23:$S$27)</f>
        <v>#REF!</v>
      </c>
      <c r="W24" s="45" t="s">
        <v>248</v>
      </c>
      <c r="X24" s="41">
        <f t="shared" si="19"/>
        <v>3.4329999999999998</v>
      </c>
      <c r="Y24" s="41">
        <f t="shared" si="20"/>
        <v>6.7</v>
      </c>
      <c r="Z24" s="41">
        <f t="shared" si="21"/>
        <v>0</v>
      </c>
      <c r="AA24" s="41">
        <f t="shared" si="22"/>
        <v>10.132999999999999</v>
      </c>
      <c r="AB24" s="41">
        <f t="shared" si="23"/>
        <v>31.298999999999996</v>
      </c>
    </row>
    <row r="25" spans="1:28" ht="24.95" customHeight="1">
      <c r="A25" s="282">
        <f>Seznam!B32</f>
        <v>6</v>
      </c>
      <c r="B25" s="2" t="str">
        <f>Seznam!C32</f>
        <v>Rozálie Schvarczová</v>
      </c>
      <c r="C25" s="285">
        <f>Seznam!D32</f>
        <v>2007</v>
      </c>
      <c r="D25" s="43" t="str">
        <f>Seznam!E32</f>
        <v>TJ Bohemians Praha</v>
      </c>
      <c r="E25" s="43" t="e">
        <f>Seznam!#REF!</f>
        <v>#REF!</v>
      </c>
      <c r="F25" s="135" t="str">
        <f t="shared" si="15"/>
        <v xml:space="preserve"> </v>
      </c>
      <c r="G25" s="128">
        <v>3.4</v>
      </c>
      <c r="H25" s="129">
        <v>2</v>
      </c>
      <c r="I25" s="130">
        <v>2.7</v>
      </c>
      <c r="J25" s="130"/>
      <c r="K25" s="33">
        <f t="shared" si="16"/>
        <v>2.7</v>
      </c>
      <c r="L25" s="131">
        <v>6.4</v>
      </c>
      <c r="M25" s="132">
        <v>6.6</v>
      </c>
      <c r="N25" s="130">
        <v>5.8</v>
      </c>
      <c r="O25" s="130">
        <v>5.0999999999999996</v>
      </c>
      <c r="P25" s="33">
        <f t="shared" si="17"/>
        <v>6.1</v>
      </c>
      <c r="Q25" s="133">
        <v>0.3</v>
      </c>
      <c r="R25" s="26">
        <f t="shared" si="18"/>
        <v>8.5</v>
      </c>
      <c r="S25" s="34">
        <f>R11+R18+R25</f>
        <v>25.116</v>
      </c>
      <c r="T25" s="24">
        <f>RANK(R25,$R$23:$R$27)</f>
        <v>3</v>
      </c>
      <c r="U25" s="35" t="e">
        <f>RANK(S25,$S$23:$S$27)</f>
        <v>#REF!</v>
      </c>
      <c r="W25" s="45" t="s">
        <v>248</v>
      </c>
      <c r="X25" s="41">
        <f t="shared" si="19"/>
        <v>2.7</v>
      </c>
      <c r="Y25" s="41">
        <f t="shared" si="20"/>
        <v>6.1</v>
      </c>
      <c r="Z25" s="41">
        <f t="shared" si="21"/>
        <v>0.3</v>
      </c>
      <c r="AA25" s="41">
        <f t="shared" si="22"/>
        <v>8.5</v>
      </c>
      <c r="AB25" s="41">
        <f t="shared" si="23"/>
        <v>25.116</v>
      </c>
    </row>
    <row r="26" spans="1:28" ht="24.95" customHeight="1">
      <c r="A26" s="282">
        <f>Seznam!B33</f>
        <v>8</v>
      </c>
      <c r="B26" s="2" t="str">
        <f>Seznam!C33</f>
        <v>Veronika Šimáková</v>
      </c>
      <c r="C26" s="285">
        <f>Seznam!D33</f>
        <v>2007</v>
      </c>
      <c r="D26" s="43" t="str">
        <f>Seznam!E33</f>
        <v>RG Proactive Milevsko</v>
      </c>
      <c r="E26" s="43" t="e">
        <f>Seznam!#REF!</f>
        <v>#REF!</v>
      </c>
      <c r="F26" s="135" t="str">
        <f t="shared" si="15"/>
        <v xml:space="preserve"> </v>
      </c>
      <c r="G26" s="128">
        <v>4</v>
      </c>
      <c r="H26" s="129">
        <v>3.3</v>
      </c>
      <c r="I26" s="130">
        <v>3.6</v>
      </c>
      <c r="J26" s="130"/>
      <c r="K26" s="33">
        <f t="shared" si="16"/>
        <v>3.633</v>
      </c>
      <c r="L26" s="131">
        <v>6.7</v>
      </c>
      <c r="M26" s="132">
        <v>6.1</v>
      </c>
      <c r="N26" s="130">
        <v>6.8</v>
      </c>
      <c r="O26" s="130">
        <v>5.6</v>
      </c>
      <c r="P26" s="33">
        <f t="shared" si="17"/>
        <v>6.4</v>
      </c>
      <c r="Q26" s="133"/>
      <c r="R26" s="26">
        <f t="shared" si="18"/>
        <v>10.033000000000001</v>
      </c>
      <c r="S26" s="34">
        <f>R12+R19+R26</f>
        <v>29.199000000000002</v>
      </c>
      <c r="T26" s="24">
        <f>RANK(R26,$R$23:$R$27)</f>
        <v>2</v>
      </c>
      <c r="U26" s="35" t="e">
        <f>RANK(S26,$S$23:$S$27)</f>
        <v>#REF!</v>
      </c>
      <c r="W26" s="45" t="s">
        <v>248</v>
      </c>
      <c r="X26" s="41">
        <f t="shared" si="19"/>
        <v>3.633</v>
      </c>
      <c r="Y26" s="41">
        <f t="shared" si="20"/>
        <v>6.4</v>
      </c>
      <c r="Z26" s="41">
        <f t="shared" si="21"/>
        <v>0</v>
      </c>
      <c r="AA26" s="41">
        <f t="shared" si="22"/>
        <v>10.033000000000001</v>
      </c>
      <c r="AB26" s="41">
        <f t="shared" si="23"/>
        <v>29.199000000000002</v>
      </c>
    </row>
    <row r="27" spans="1:28" ht="24.95" customHeight="1">
      <c r="A27" s="282"/>
      <c r="B27" s="2"/>
      <c r="C27" s="285"/>
      <c r="D27" s="43"/>
      <c r="E27" s="43"/>
      <c r="F27" s="285"/>
      <c r="G27" s="42">
        <v>0</v>
      </c>
      <c r="H27" s="14"/>
      <c r="I27" s="36">
        <f t="shared" ref="I27" si="24">IF($L$2&lt;3,"x",0)</f>
        <v>0</v>
      </c>
      <c r="J27" s="36" t="str">
        <f t="shared" ref="J27" si="25">IF($L$2&lt;4,"x",0)</f>
        <v>x</v>
      </c>
      <c r="K27" s="33">
        <f t="shared" si="16"/>
        <v>0</v>
      </c>
      <c r="L27" s="16">
        <v>0</v>
      </c>
      <c r="M27" s="15"/>
      <c r="N27" s="36">
        <f t="shared" ref="N27" si="26">IF($M$2&lt;3,"x",0)</f>
        <v>0</v>
      </c>
      <c r="O27" s="36">
        <f t="shared" ref="O27" si="27">IF($M$2&lt;4,"x",0)</f>
        <v>0</v>
      </c>
      <c r="P27" s="33">
        <f t="shared" si="17"/>
        <v>0</v>
      </c>
      <c r="Q27" s="20"/>
      <c r="R27" s="26">
        <f t="shared" si="18"/>
        <v>0</v>
      </c>
      <c r="S27" s="34" t="e">
        <f>#REF!+#REF!+R27</f>
        <v>#REF!</v>
      </c>
      <c r="T27" s="24">
        <f>RANK(R27,$R$23:$R$27)</f>
        <v>5</v>
      </c>
      <c r="U27" s="35" t="e">
        <f>RANK(S27,$S$23:$S$27)</f>
        <v>#REF!</v>
      </c>
      <c r="W27" s="45" t="s">
        <v>248</v>
      </c>
      <c r="X27" s="41">
        <f t="shared" si="19"/>
        <v>0</v>
      </c>
      <c r="Y27" s="41">
        <f t="shared" si="20"/>
        <v>0</v>
      </c>
      <c r="Z27" s="41">
        <f t="shared" si="21"/>
        <v>0</v>
      </c>
      <c r="AA27" s="41">
        <f t="shared" si="22"/>
        <v>0</v>
      </c>
      <c r="AB27" s="41" t="e">
        <f t="shared" si="23"/>
        <v>#REF!</v>
      </c>
    </row>
    <row r="28" spans="1:28" ht="24.75" customHeight="1"/>
    <row r="29" spans="1:28" ht="24.75" customHeight="1" thickBot="1">
      <c r="A29" s="1" t="s">
        <v>157</v>
      </c>
      <c r="B29" s="1"/>
    </row>
    <row r="30" spans="1:28" ht="15.75">
      <c r="A30" s="497" t="s">
        <v>209</v>
      </c>
      <c r="B30" s="499" t="s">
        <v>6</v>
      </c>
      <c r="C30" s="501" t="s">
        <v>3</v>
      </c>
      <c r="D30" s="499" t="s">
        <v>4</v>
      </c>
      <c r="E30" s="495" t="s">
        <v>5</v>
      </c>
      <c r="F30" s="495" t="s">
        <v>231</v>
      </c>
      <c r="G30" s="28" t="s">
        <v>204</v>
      </c>
      <c r="H30" s="27"/>
      <c r="I30" s="27"/>
      <c r="J30" s="27"/>
      <c r="K30" s="28"/>
      <c r="L30" s="29"/>
      <c r="M30" s="29"/>
      <c r="N30" s="29"/>
      <c r="O30" s="29"/>
      <c r="P30" s="29"/>
      <c r="Q30" s="19">
        <v>0</v>
      </c>
      <c r="R30" s="30">
        <v>0</v>
      </c>
      <c r="S30" s="31"/>
      <c r="T30" s="31"/>
      <c r="U30" s="493" t="s">
        <v>232</v>
      </c>
      <c r="V30" s="493" t="s">
        <v>233</v>
      </c>
    </row>
    <row r="31" spans="1:28" ht="16.5" thickBot="1">
      <c r="A31" s="498">
        <v>0</v>
      </c>
      <c r="B31" s="500">
        <v>0</v>
      </c>
      <c r="C31" s="502">
        <v>0</v>
      </c>
      <c r="D31" s="500">
        <v>0</v>
      </c>
      <c r="E31" s="496">
        <v>0</v>
      </c>
      <c r="F31" s="496">
        <v>0</v>
      </c>
      <c r="G31" s="17" t="s">
        <v>229</v>
      </c>
      <c r="H31" s="17" t="s">
        <v>229</v>
      </c>
      <c r="I31" s="17" t="s">
        <v>234</v>
      </c>
      <c r="J31" s="17" t="s">
        <v>235</v>
      </c>
      <c r="K31" s="18" t="s">
        <v>212</v>
      </c>
      <c r="L31" s="23" t="s">
        <v>236</v>
      </c>
      <c r="M31" s="304" t="s">
        <v>237</v>
      </c>
      <c r="N31" s="304" t="s">
        <v>238</v>
      </c>
      <c r="O31" s="304" t="s">
        <v>239</v>
      </c>
      <c r="P31" s="25" t="s">
        <v>213</v>
      </c>
      <c r="Q31" s="22" t="s">
        <v>214</v>
      </c>
      <c r="R31" s="21" t="s">
        <v>215</v>
      </c>
      <c r="S31" s="25" t="s">
        <v>210</v>
      </c>
      <c r="T31" s="25" t="s">
        <v>215</v>
      </c>
      <c r="U31" s="494"/>
      <c r="V31" s="494"/>
      <c r="X31" s="44" t="s">
        <v>240</v>
      </c>
      <c r="Y31" s="44" t="s">
        <v>212</v>
      </c>
      <c r="Z31" s="44" t="s">
        <v>213</v>
      </c>
      <c r="AA31" s="44" t="s">
        <v>241</v>
      </c>
      <c r="AB31" s="44" t="s">
        <v>210</v>
      </c>
    </row>
    <row r="32" spans="1:28" ht="24.75" customHeight="1">
      <c r="A32" s="282">
        <f>Seznam!B34</f>
        <v>1</v>
      </c>
      <c r="B32" s="2" t="str">
        <f>Seznam!C34</f>
        <v>Valentýna Petříková</v>
      </c>
      <c r="C32" s="285">
        <f>Seznam!D34</f>
        <v>2007</v>
      </c>
      <c r="D32" s="43" t="str">
        <f>Seznam!E34</f>
        <v>RG Proactive Milevsko</v>
      </c>
      <c r="E32" s="43"/>
      <c r="F32" s="285"/>
      <c r="G32" s="128">
        <v>3.3</v>
      </c>
      <c r="H32" s="129">
        <v>3</v>
      </c>
      <c r="I32" s="130">
        <v>3</v>
      </c>
      <c r="J32" s="130"/>
      <c r="K32" s="33">
        <f t="shared" ref="K32:K33" si="28">IF($L$2=2,TRUNC(SUM(G32:J32)/2*1000)/1000,IF($L$2=3,TRUNC(SUM(G32:J32)/3*1000)/1000,IF($L$2=4,TRUNC(MEDIAN(G32:J32)*1000)/1000,"???")))</f>
        <v>3.1</v>
      </c>
      <c r="L32" s="131">
        <v>6</v>
      </c>
      <c r="M32" s="132">
        <v>5.4</v>
      </c>
      <c r="N32" s="130">
        <v>6.1</v>
      </c>
      <c r="O32" s="130">
        <v>7.1</v>
      </c>
      <c r="P32" s="33">
        <f t="shared" ref="P32:P33" si="29">IF($M$2=2,TRUNC(SUM(L32:M32)/2*1000)/1000,IF($M$2=3,TRUNC(SUM(L32:N32)/3*1000)/1000,IF($M$2=4,TRUNC(MEDIAN(L32:O32)*1000)/1000,"???")))</f>
        <v>6.05</v>
      </c>
      <c r="Q32" s="133"/>
      <c r="R32" s="26">
        <f t="shared" ref="R32:R33" si="30">K32+P32-Q32</f>
        <v>9.15</v>
      </c>
      <c r="S32" s="34">
        <f t="shared" ref="S32:S33" si="31">R32</f>
        <v>9.15</v>
      </c>
      <c r="T32" s="34"/>
      <c r="U32" s="24" t="e">
        <f>RANK(R32,$R$9:$R$9)</f>
        <v>#N/A</v>
      </c>
      <c r="V32" s="35" t="e">
        <f>RANK(S32,$S$9:$S$9)</f>
        <v>#N/A</v>
      </c>
      <c r="X32" s="45"/>
      <c r="Y32" s="41">
        <f>K32</f>
        <v>3.1</v>
      </c>
      <c r="Z32" s="41">
        <f>P32</f>
        <v>6.05</v>
      </c>
      <c r="AA32" s="41">
        <f>Q32</f>
        <v>0</v>
      </c>
      <c r="AB32" s="41">
        <f>S32</f>
        <v>9.15</v>
      </c>
    </row>
    <row r="33" spans="1:28" ht="24.75" customHeight="1">
      <c r="A33" s="282">
        <f>Seznam!B35</f>
        <v>2</v>
      </c>
      <c r="B33" s="2" t="str">
        <f>Seznam!C35</f>
        <v>Veronika Šimáková</v>
      </c>
      <c r="C33" s="285">
        <f>Seznam!D35</f>
        <v>2007</v>
      </c>
      <c r="D33" s="43" t="str">
        <f>Seznam!E35</f>
        <v>RG Proactive Milevsko</v>
      </c>
      <c r="E33" s="43"/>
      <c r="F33" s="285"/>
      <c r="G33" s="128">
        <v>2.7</v>
      </c>
      <c r="H33" s="129">
        <v>2.9</v>
      </c>
      <c r="I33" s="130">
        <v>2.6</v>
      </c>
      <c r="J33" s="130"/>
      <c r="K33" s="33">
        <f t="shared" si="28"/>
        <v>2.7330000000000001</v>
      </c>
      <c r="L33" s="131">
        <v>7.1</v>
      </c>
      <c r="M33" s="132">
        <v>5.7</v>
      </c>
      <c r="N33" s="130">
        <v>5.6</v>
      </c>
      <c r="O33" s="130">
        <v>6</v>
      </c>
      <c r="P33" s="33">
        <f t="shared" si="29"/>
        <v>5.85</v>
      </c>
      <c r="Q33" s="133"/>
      <c r="R33" s="26">
        <f t="shared" si="30"/>
        <v>8.5830000000000002</v>
      </c>
      <c r="S33" s="34">
        <f t="shared" si="31"/>
        <v>8.5830000000000002</v>
      </c>
      <c r="T33" s="34"/>
      <c r="U33" s="24" t="e">
        <f>RANK(R33,$R$9:$R$9)</f>
        <v>#N/A</v>
      </c>
      <c r="V33" s="35" t="e">
        <f>RANK(S33,$S$9:$S$9)</f>
        <v>#N/A</v>
      </c>
      <c r="X33" s="45"/>
      <c r="Y33" s="41">
        <f t="shared" ref="Y33" si="32">K33</f>
        <v>2.7330000000000001</v>
      </c>
      <c r="Z33" s="41">
        <f t="shared" ref="Z33:AA33" si="33">P33</f>
        <v>5.85</v>
      </c>
      <c r="AA33" s="41">
        <f t="shared" si="33"/>
        <v>0</v>
      </c>
      <c r="AB33" s="41">
        <f t="shared" ref="AB33" si="34">S33</f>
        <v>8.5830000000000002</v>
      </c>
    </row>
  </sheetData>
  <mergeCells count="32">
    <mergeCell ref="F30:F31"/>
    <mergeCell ref="U30:U31"/>
    <mergeCell ref="V30:V31"/>
    <mergeCell ref="A30:A31"/>
    <mergeCell ref="B30:B31"/>
    <mergeCell ref="C30:C31"/>
    <mergeCell ref="D30:D31"/>
    <mergeCell ref="E30:E31"/>
    <mergeCell ref="T21:T22"/>
    <mergeCell ref="U21:U22"/>
    <mergeCell ref="A21:A22"/>
    <mergeCell ref="B21:B22"/>
    <mergeCell ref="C21:C22"/>
    <mergeCell ref="D21:D22"/>
    <mergeCell ref="E21:E22"/>
    <mergeCell ref="F21:F22"/>
    <mergeCell ref="U7:U8"/>
    <mergeCell ref="F7:F8"/>
    <mergeCell ref="T7:T8"/>
    <mergeCell ref="A7:A8"/>
    <mergeCell ref="B7:B8"/>
    <mergeCell ref="C7:C8"/>
    <mergeCell ref="D7:D8"/>
    <mergeCell ref="E7:E8"/>
    <mergeCell ref="T14:T15"/>
    <mergeCell ref="U14:U15"/>
    <mergeCell ref="A14:A15"/>
    <mergeCell ref="B14:B15"/>
    <mergeCell ref="C14:C15"/>
    <mergeCell ref="D14:D15"/>
    <mergeCell ref="E14:E15"/>
    <mergeCell ref="F14:F15"/>
  </mergeCells>
  <phoneticPr fontId="13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Zeros="0" topLeftCell="A39" zoomScale="75" workbookViewId="0">
      <selection activeCell="P51" sqref="P51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9" width="5.7109375" style="7" customWidth="1"/>
    <col min="10" max="10" width="5.7109375" style="7" hidden="1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  <col min="24" max="25" width="10.140625" bestFit="1" customWidth="1"/>
    <col min="27" max="28" width="10.140625" bestFit="1" customWidth="1"/>
  </cols>
  <sheetData>
    <row r="1" spans="1:27" ht="22.5">
      <c r="A1" s="6" t="s">
        <v>227</v>
      </c>
      <c r="B1" s="1"/>
      <c r="C1" s="4"/>
      <c r="D1" s="8"/>
      <c r="E1" s="8"/>
      <c r="F1" s="4"/>
      <c r="G1" s="11"/>
      <c r="H1" s="9"/>
      <c r="I1" s="9"/>
      <c r="J1" s="9"/>
      <c r="K1" s="9"/>
      <c r="L1" s="110" t="s">
        <v>212</v>
      </c>
      <c r="M1" s="110" t="s">
        <v>213</v>
      </c>
      <c r="N1" s="125"/>
      <c r="O1" s="125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134">
        <v>3</v>
      </c>
      <c r="M2" s="134">
        <v>4</v>
      </c>
      <c r="N2" s="125"/>
      <c r="O2" s="125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207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162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208</v>
      </c>
    </row>
    <row r="7" spans="1:27" ht="16.5" customHeight="1">
      <c r="A7" s="497" t="s">
        <v>209</v>
      </c>
      <c r="B7" s="499" t="s">
        <v>6</v>
      </c>
      <c r="C7" s="501" t="s">
        <v>3</v>
      </c>
      <c r="D7" s="499" t="s">
        <v>4</v>
      </c>
      <c r="E7" s="495" t="s">
        <v>5</v>
      </c>
      <c r="F7" s="495" t="s">
        <v>231</v>
      </c>
      <c r="G7" s="28" t="s">
        <v>252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505" t="s">
        <v>243</v>
      </c>
      <c r="U7" s="503" t="s">
        <v>244</v>
      </c>
    </row>
    <row r="8" spans="1:27" ht="16.5" customHeight="1" thickBot="1">
      <c r="A8" s="498">
        <v>0</v>
      </c>
      <c r="B8" s="500">
        <v>0</v>
      </c>
      <c r="C8" s="502">
        <v>0</v>
      </c>
      <c r="D8" s="500">
        <v>0</v>
      </c>
      <c r="E8" s="496">
        <v>0</v>
      </c>
      <c r="F8" s="496">
        <v>0</v>
      </c>
      <c r="G8" s="17" t="s">
        <v>229</v>
      </c>
      <c r="H8" s="17" t="s">
        <v>245</v>
      </c>
      <c r="I8" s="17" t="s">
        <v>234</v>
      </c>
      <c r="J8" s="17" t="s">
        <v>235</v>
      </c>
      <c r="K8" s="17" t="s">
        <v>212</v>
      </c>
      <c r="L8" s="23" t="s">
        <v>236</v>
      </c>
      <c r="M8" s="304" t="s">
        <v>237</v>
      </c>
      <c r="N8" s="304" t="s">
        <v>238</v>
      </c>
      <c r="O8" s="304" t="s">
        <v>239</v>
      </c>
      <c r="P8" s="25" t="s">
        <v>213</v>
      </c>
      <c r="Q8" s="22" t="s">
        <v>214</v>
      </c>
      <c r="R8" s="21" t="s">
        <v>215</v>
      </c>
      <c r="S8" s="25"/>
      <c r="T8" s="506"/>
      <c r="U8" s="504"/>
      <c r="W8" s="44" t="s">
        <v>240</v>
      </c>
      <c r="X8" s="44" t="s">
        <v>212</v>
      </c>
      <c r="Y8" s="44" t="s">
        <v>213</v>
      </c>
      <c r="Z8" s="44" t="s">
        <v>241</v>
      </c>
      <c r="AA8" s="44" t="s">
        <v>210</v>
      </c>
    </row>
    <row r="9" spans="1:27" ht="24.95" customHeight="1">
      <c r="A9" s="282">
        <f>Seznam!B36</f>
        <v>1</v>
      </c>
      <c r="B9" s="2" t="str">
        <f>Seznam!C36</f>
        <v>Eliška Svobodová</v>
      </c>
      <c r="C9" s="285">
        <f>Seznam!D36</f>
        <v>2006</v>
      </c>
      <c r="D9" s="43" t="str">
        <f>Seznam!E36</f>
        <v>TJ Bohemians Praha</v>
      </c>
      <c r="E9" s="43">
        <f>Seznam!F14</f>
        <v>0</v>
      </c>
      <c r="F9" s="285" t="str">
        <f t="shared" ref="F9:F14" si="0">IF($G$7="sestava bez náčiní","bez"," ")</f>
        <v>bez</v>
      </c>
      <c r="G9" s="128">
        <v>2.8</v>
      </c>
      <c r="H9" s="129">
        <v>2.2000000000000002</v>
      </c>
      <c r="I9" s="130">
        <v>2.1</v>
      </c>
      <c r="J9" s="130"/>
      <c r="K9" s="33">
        <f t="shared" ref="K9:K15" si="1">IF($L$2=2,TRUNC(SUM(G9:J9)/2*1000)/1000,IF($L$2=3,TRUNC(SUM(G9:J9)/3*1000)/1000,IF($L$2=4,TRUNC(MEDIAN(G9:J9)*1000)/1000,"???")))</f>
        <v>2.3660000000000001</v>
      </c>
      <c r="L9" s="131">
        <v>6.8</v>
      </c>
      <c r="M9" s="132">
        <v>6.6</v>
      </c>
      <c r="N9" s="130">
        <v>6.7</v>
      </c>
      <c r="O9" s="130">
        <v>6.6</v>
      </c>
      <c r="P9" s="33">
        <f t="shared" ref="P9:P15" si="2">IF($M$2=2,TRUNC(SUM(L9:M9)/2*1000)/1000,IF($M$2=3,TRUNC(SUM(L9:N9)/3*1000)/1000,IF($M$2=4,TRUNC(MEDIAN(L9:O9)*1000)/1000,"???")))</f>
        <v>6.65</v>
      </c>
      <c r="Q9" s="133"/>
      <c r="R9" s="26">
        <f t="shared" ref="R9:R15" si="3">K9+P9-Q9</f>
        <v>9.016</v>
      </c>
      <c r="S9" s="126" t="s">
        <v>244</v>
      </c>
      <c r="T9" s="24">
        <f>RANK(R9,$R$9:$R$15)</f>
        <v>4</v>
      </c>
      <c r="U9" s="35" t="s">
        <v>244</v>
      </c>
      <c r="W9" s="45" t="s">
        <v>249</v>
      </c>
      <c r="X9" s="41">
        <f t="shared" ref="X9:X14" si="4">K9</f>
        <v>2.3660000000000001</v>
      </c>
      <c r="Y9" s="41">
        <f t="shared" ref="Y9:Y14" si="5">P9</f>
        <v>6.65</v>
      </c>
      <c r="Z9" s="41">
        <f t="shared" ref="Z9:Z14" si="6">Q9</f>
        <v>0</v>
      </c>
      <c r="AA9" s="41">
        <f t="shared" ref="AA9:AA14" si="7">R9</f>
        <v>9.016</v>
      </c>
    </row>
    <row r="10" spans="1:27" ht="24.95" customHeight="1">
      <c r="A10" s="282">
        <f>Seznam!B37</f>
        <v>3</v>
      </c>
      <c r="B10" s="2" t="str">
        <f>Seznam!C37</f>
        <v>Ema Štěpánková</v>
      </c>
      <c r="C10" s="285">
        <f>Seznam!D37</f>
        <v>2006</v>
      </c>
      <c r="D10" s="43" t="str">
        <f>Seznam!E37</f>
        <v>TJ Bohemians Praha</v>
      </c>
      <c r="E10" s="43">
        <f>Seznam!F16</f>
        <v>0</v>
      </c>
      <c r="F10" s="285" t="str">
        <f t="shared" si="0"/>
        <v>bez</v>
      </c>
      <c r="G10" s="128">
        <v>3.3</v>
      </c>
      <c r="H10" s="129">
        <v>1.7</v>
      </c>
      <c r="I10" s="130">
        <v>2.2999999999999998</v>
      </c>
      <c r="J10" s="130"/>
      <c r="K10" s="33">
        <f t="shared" si="1"/>
        <v>2.4329999999999998</v>
      </c>
      <c r="L10" s="131">
        <v>7.3</v>
      </c>
      <c r="M10" s="132">
        <v>7.2</v>
      </c>
      <c r="N10" s="130">
        <v>7</v>
      </c>
      <c r="O10" s="130">
        <v>7.7</v>
      </c>
      <c r="P10" s="33">
        <f t="shared" si="2"/>
        <v>7.25</v>
      </c>
      <c r="Q10" s="133"/>
      <c r="R10" s="26">
        <f t="shared" si="3"/>
        <v>9.6829999999999998</v>
      </c>
      <c r="S10" s="121" t="s">
        <v>244</v>
      </c>
      <c r="T10" s="24">
        <f>RANK(R10,$R$9:$R$15)</f>
        <v>2</v>
      </c>
      <c r="U10" s="35" t="s">
        <v>244</v>
      </c>
      <c r="W10" s="45" t="s">
        <v>249</v>
      </c>
      <c r="X10" s="41">
        <f t="shared" si="4"/>
        <v>2.4329999999999998</v>
      </c>
      <c r="Y10" s="41">
        <f t="shared" si="5"/>
        <v>7.25</v>
      </c>
      <c r="Z10" s="41">
        <f t="shared" si="6"/>
        <v>0</v>
      </c>
      <c r="AA10" s="41">
        <f t="shared" si="7"/>
        <v>9.6829999999999998</v>
      </c>
    </row>
    <row r="11" spans="1:27" ht="24.95" customHeight="1">
      <c r="A11" s="111">
        <f>Seznam!B38</f>
        <v>5</v>
      </c>
      <c r="B11" s="112" t="str">
        <f>Seznam!C38</f>
        <v>Adéla Daňková</v>
      </c>
      <c r="C11" s="260">
        <f>Seznam!D38</f>
        <v>2006</v>
      </c>
      <c r="D11" s="113" t="str">
        <f>Seznam!E38</f>
        <v>TJ Bohemians Praha</v>
      </c>
      <c r="E11" s="113">
        <f>Seznam!F18</f>
        <v>0</v>
      </c>
      <c r="F11" s="285" t="s">
        <v>248</v>
      </c>
      <c r="G11" s="128">
        <v>2.4</v>
      </c>
      <c r="H11" s="129">
        <v>1.3</v>
      </c>
      <c r="I11" s="130">
        <v>1.5</v>
      </c>
      <c r="J11" s="130"/>
      <c r="K11" s="33">
        <f t="shared" si="1"/>
        <v>1.7330000000000001</v>
      </c>
      <c r="L11" s="131">
        <v>7</v>
      </c>
      <c r="M11" s="132">
        <v>7.2</v>
      </c>
      <c r="N11" s="130">
        <v>7</v>
      </c>
      <c r="O11" s="130">
        <v>6.2</v>
      </c>
      <c r="P11" s="33">
        <f t="shared" si="2"/>
        <v>7</v>
      </c>
      <c r="Q11" s="133"/>
      <c r="R11" s="26">
        <f t="shared" si="3"/>
        <v>8.7330000000000005</v>
      </c>
      <c r="S11" s="121"/>
      <c r="T11" s="24"/>
      <c r="U11" s="35"/>
      <c r="W11" s="45" t="s">
        <v>249</v>
      </c>
      <c r="X11" s="41">
        <f>K11</f>
        <v>1.7330000000000001</v>
      </c>
      <c r="Y11" s="41">
        <f>P11</f>
        <v>7</v>
      </c>
      <c r="Z11" s="41">
        <f t="shared" si="6"/>
        <v>0</v>
      </c>
      <c r="AA11" s="41">
        <f>R11</f>
        <v>8.7330000000000005</v>
      </c>
    </row>
    <row r="12" spans="1:27" ht="24.95" customHeight="1">
      <c r="A12" s="111">
        <f>Seznam!B39</f>
        <v>7</v>
      </c>
      <c r="B12" s="112" t="str">
        <f>Seznam!C39</f>
        <v>Eliška Machalová</v>
      </c>
      <c r="C12" s="260">
        <f>Seznam!D39</f>
        <v>2006</v>
      </c>
      <c r="D12" s="113" t="str">
        <f>Seznam!E39</f>
        <v>RG Proactive Milevsko</v>
      </c>
      <c r="E12" s="113">
        <f>Seznam!F20</f>
        <v>0</v>
      </c>
      <c r="F12" s="285" t="s">
        <v>248</v>
      </c>
      <c r="G12" s="128">
        <v>1.7</v>
      </c>
      <c r="H12" s="129">
        <v>1.8</v>
      </c>
      <c r="I12" s="130">
        <v>1.7</v>
      </c>
      <c r="J12" s="130"/>
      <c r="K12" s="33">
        <f t="shared" si="1"/>
        <v>1.7330000000000001</v>
      </c>
      <c r="L12" s="131">
        <v>7</v>
      </c>
      <c r="M12" s="132">
        <v>7.4</v>
      </c>
      <c r="N12" s="130">
        <v>6.3</v>
      </c>
      <c r="O12" s="130">
        <v>6.4</v>
      </c>
      <c r="P12" s="33">
        <f t="shared" si="2"/>
        <v>6.7</v>
      </c>
      <c r="Q12" s="133"/>
      <c r="R12" s="26">
        <f t="shared" si="3"/>
        <v>8.4329999999999998</v>
      </c>
      <c r="S12" s="121"/>
      <c r="T12" s="24"/>
      <c r="U12" s="35"/>
      <c r="W12" s="45" t="s">
        <v>249</v>
      </c>
      <c r="X12" s="41">
        <f>K12</f>
        <v>1.7330000000000001</v>
      </c>
      <c r="Y12" s="41">
        <f>P12</f>
        <v>6.7</v>
      </c>
      <c r="Z12" s="41">
        <f t="shared" si="6"/>
        <v>0</v>
      </c>
      <c r="AA12" s="41">
        <f>R12</f>
        <v>8.4329999999999998</v>
      </c>
    </row>
    <row r="13" spans="1:27" ht="24.95" customHeight="1">
      <c r="A13" s="111">
        <f>Seznam!B40</f>
        <v>8</v>
      </c>
      <c r="B13" s="112" t="str">
        <f>Seznam!C40</f>
        <v>Sofija Komarova</v>
      </c>
      <c r="C13" s="260">
        <f>Seznam!D40</f>
        <v>2006</v>
      </c>
      <c r="D13" s="113" t="str">
        <f>Seznam!E40</f>
        <v>TJ Bohemians Praha</v>
      </c>
      <c r="E13" s="113">
        <f>Seznam!F21</f>
        <v>0</v>
      </c>
      <c r="F13" s="285" t="str">
        <f t="shared" si="0"/>
        <v>bez</v>
      </c>
      <c r="G13" s="128">
        <v>3.1</v>
      </c>
      <c r="H13" s="129">
        <v>2.1</v>
      </c>
      <c r="I13" s="130">
        <v>2.2000000000000002</v>
      </c>
      <c r="J13" s="130"/>
      <c r="K13" s="33">
        <f t="shared" si="1"/>
        <v>2.4660000000000002</v>
      </c>
      <c r="L13" s="131">
        <v>7.3</v>
      </c>
      <c r="M13" s="132">
        <v>6</v>
      </c>
      <c r="N13" s="130">
        <v>6.8</v>
      </c>
      <c r="O13" s="130">
        <v>7.1</v>
      </c>
      <c r="P13" s="33">
        <f t="shared" si="2"/>
        <v>6.95</v>
      </c>
      <c r="Q13" s="133"/>
      <c r="R13" s="26">
        <f t="shared" si="3"/>
        <v>9.4160000000000004</v>
      </c>
      <c r="S13" s="121" t="s">
        <v>244</v>
      </c>
      <c r="T13" s="24">
        <f>RANK(R13,$R$9:$R$15)</f>
        <v>3</v>
      </c>
      <c r="U13" s="35" t="s">
        <v>244</v>
      </c>
      <c r="W13" s="45" t="s">
        <v>249</v>
      </c>
      <c r="X13" s="41">
        <f>K13</f>
        <v>2.4660000000000002</v>
      </c>
      <c r="Y13" s="41">
        <f t="shared" si="5"/>
        <v>6.95</v>
      </c>
      <c r="Z13" s="41">
        <f t="shared" si="6"/>
        <v>0</v>
      </c>
      <c r="AA13" s="41">
        <f t="shared" si="7"/>
        <v>9.4160000000000004</v>
      </c>
    </row>
    <row r="14" spans="1:27" ht="24.95" customHeight="1">
      <c r="A14" s="111">
        <f>Seznam!B41</f>
        <v>11</v>
      </c>
      <c r="B14" s="112" t="str">
        <f>Seznam!C41</f>
        <v>Veronika Hubatková</v>
      </c>
      <c r="C14" s="260">
        <f>Seznam!D41</f>
        <v>2006</v>
      </c>
      <c r="D14" s="113" t="str">
        <f>Seznam!E41</f>
        <v>TJ Bohemians Praha</v>
      </c>
      <c r="E14" s="113" t="e">
        <f>Seznam!#REF!</f>
        <v>#REF!</v>
      </c>
      <c r="F14" s="285" t="str">
        <f t="shared" si="0"/>
        <v>bez</v>
      </c>
      <c r="G14" s="128">
        <v>2.2999999999999998</v>
      </c>
      <c r="H14" s="129">
        <v>1</v>
      </c>
      <c r="I14" s="130">
        <v>1.7</v>
      </c>
      <c r="J14" s="130"/>
      <c r="K14" s="33">
        <f t="shared" si="1"/>
        <v>1.6659999999999999</v>
      </c>
      <c r="L14" s="131">
        <v>6.7</v>
      </c>
      <c r="M14" s="132">
        <v>6.5</v>
      </c>
      <c r="N14" s="130">
        <v>6.8</v>
      </c>
      <c r="O14" s="130">
        <v>6.2</v>
      </c>
      <c r="P14" s="33">
        <f t="shared" si="2"/>
        <v>6.6</v>
      </c>
      <c r="Q14" s="133"/>
      <c r="R14" s="26">
        <f t="shared" si="3"/>
        <v>8.266</v>
      </c>
      <c r="S14" s="121" t="s">
        <v>244</v>
      </c>
      <c r="T14" s="24">
        <f>RANK(R14,$R$9:$R$15)</f>
        <v>7</v>
      </c>
      <c r="U14" s="35" t="s">
        <v>244</v>
      </c>
      <c r="W14" s="45" t="s">
        <v>249</v>
      </c>
      <c r="X14" s="41">
        <f t="shared" si="4"/>
        <v>1.6659999999999999</v>
      </c>
      <c r="Y14" s="41">
        <f t="shared" si="5"/>
        <v>6.6</v>
      </c>
      <c r="Z14" s="41">
        <f t="shared" si="6"/>
        <v>0</v>
      </c>
      <c r="AA14" s="41">
        <f t="shared" si="7"/>
        <v>8.266</v>
      </c>
    </row>
    <row r="15" spans="1:27" ht="24.95" customHeight="1">
      <c r="A15" s="282">
        <f>Seznam!B42</f>
        <v>12</v>
      </c>
      <c r="B15" s="2" t="str">
        <f>Seznam!C42</f>
        <v>Karolína Havlíková</v>
      </c>
      <c r="C15" s="285">
        <f>Seznam!D42</f>
        <v>2006</v>
      </c>
      <c r="D15" s="43" t="str">
        <f>Seznam!E42</f>
        <v>TJ Sokol Hodkovičky</v>
      </c>
      <c r="E15" s="43"/>
      <c r="F15" s="285"/>
      <c r="G15" s="128">
        <v>2.9</v>
      </c>
      <c r="H15" s="129">
        <v>3.7</v>
      </c>
      <c r="I15" s="130">
        <v>3.6</v>
      </c>
      <c r="J15" s="130"/>
      <c r="K15" s="33">
        <f t="shared" si="1"/>
        <v>3.4</v>
      </c>
      <c r="L15" s="131">
        <v>7.4</v>
      </c>
      <c r="M15" s="132">
        <v>7.5</v>
      </c>
      <c r="N15" s="130">
        <v>7.7</v>
      </c>
      <c r="O15" s="130">
        <v>7.5</v>
      </c>
      <c r="P15" s="33">
        <f t="shared" si="2"/>
        <v>7.5</v>
      </c>
      <c r="Q15" s="263"/>
      <c r="R15" s="262">
        <f t="shared" si="3"/>
        <v>10.9</v>
      </c>
      <c r="S15" s="234"/>
      <c r="T15" s="24"/>
      <c r="U15" s="35"/>
      <c r="W15" s="45"/>
      <c r="X15" s="41">
        <f>K15</f>
        <v>3.4</v>
      </c>
      <c r="Y15" s="41">
        <f>P15</f>
        <v>7.5</v>
      </c>
      <c r="Z15" s="41"/>
      <c r="AA15" s="41">
        <f>R15</f>
        <v>10.9</v>
      </c>
    </row>
    <row r="16" spans="1:27" s="115" customFormat="1" ht="15.75">
      <c r="C16" s="117"/>
      <c r="F16" s="116"/>
      <c r="G16" s="118">
        <v>0</v>
      </c>
      <c r="H16" s="118"/>
      <c r="I16" s="118"/>
      <c r="J16" s="118"/>
      <c r="K16" s="119">
        <f>SUM(G16:J16)/2</f>
        <v>0</v>
      </c>
      <c r="L16" s="127">
        <v>0</v>
      </c>
      <c r="M16" s="127"/>
      <c r="N16" s="127"/>
      <c r="O16" s="127"/>
      <c r="P16" s="119"/>
    </row>
    <row r="17" spans="1:27" ht="16.5" customHeight="1"/>
    <row r="18" spans="1:27" ht="16.5" customHeight="1" thickBot="1"/>
    <row r="19" spans="1:27" ht="24.95" customHeight="1">
      <c r="A19" s="497" t="s">
        <v>209</v>
      </c>
      <c r="B19" s="499" t="s">
        <v>6</v>
      </c>
      <c r="C19" s="501" t="s">
        <v>3</v>
      </c>
      <c r="D19" s="499" t="s">
        <v>4</v>
      </c>
      <c r="E19" s="495" t="s">
        <v>5</v>
      </c>
      <c r="F19" s="495" t="s">
        <v>231</v>
      </c>
      <c r="G19" s="28" t="s">
        <v>203</v>
      </c>
      <c r="H19" s="27"/>
      <c r="I19" s="27"/>
      <c r="J19" s="27"/>
      <c r="K19" s="27"/>
      <c r="L19" s="29"/>
      <c r="M19" s="29"/>
      <c r="N19" s="29"/>
      <c r="O19" s="29"/>
      <c r="P19" s="29"/>
      <c r="Q19" s="19">
        <v>0</v>
      </c>
      <c r="R19" s="30">
        <v>0</v>
      </c>
      <c r="S19" s="31"/>
      <c r="T19" s="505" t="s">
        <v>243</v>
      </c>
      <c r="U19" s="503" t="s">
        <v>244</v>
      </c>
    </row>
    <row r="20" spans="1:27" ht="24.95" customHeight="1" thickBot="1">
      <c r="A20" s="498">
        <v>0</v>
      </c>
      <c r="B20" s="500">
        <v>0</v>
      </c>
      <c r="C20" s="502">
        <v>0</v>
      </c>
      <c r="D20" s="500">
        <v>0</v>
      </c>
      <c r="E20" s="496">
        <v>0</v>
      </c>
      <c r="F20" s="496">
        <v>0</v>
      </c>
      <c r="G20" s="17" t="s">
        <v>229</v>
      </c>
      <c r="H20" s="17" t="s">
        <v>245</v>
      </c>
      <c r="I20" s="17" t="s">
        <v>234</v>
      </c>
      <c r="J20" s="17" t="s">
        <v>235</v>
      </c>
      <c r="K20" s="17" t="s">
        <v>212</v>
      </c>
      <c r="L20" s="23" t="s">
        <v>236</v>
      </c>
      <c r="M20" s="304" t="s">
        <v>237</v>
      </c>
      <c r="N20" s="304" t="s">
        <v>238</v>
      </c>
      <c r="O20" s="304" t="s">
        <v>239</v>
      </c>
      <c r="P20" s="25" t="s">
        <v>213</v>
      </c>
      <c r="Q20" s="22" t="s">
        <v>214</v>
      </c>
      <c r="R20" s="21" t="s">
        <v>215</v>
      </c>
      <c r="S20" s="25"/>
      <c r="T20" s="506"/>
      <c r="U20" s="504"/>
      <c r="W20" s="44" t="s">
        <v>240</v>
      </c>
      <c r="X20" s="44" t="s">
        <v>212</v>
      </c>
      <c r="Y20" s="44" t="s">
        <v>213</v>
      </c>
      <c r="Z20" s="44" t="s">
        <v>241</v>
      </c>
      <c r="AA20" s="44" t="s">
        <v>210</v>
      </c>
    </row>
    <row r="21" spans="1:27" ht="24.95" customHeight="1">
      <c r="A21" s="282">
        <f>Seznam!B36</f>
        <v>1</v>
      </c>
      <c r="B21" s="2" t="str">
        <f>Seznam!C36</f>
        <v>Eliška Svobodová</v>
      </c>
      <c r="C21" s="285">
        <f>Seznam!D36</f>
        <v>2006</v>
      </c>
      <c r="D21" s="43" t="str">
        <f>Seznam!E36</f>
        <v>TJ Bohemians Praha</v>
      </c>
      <c r="E21" s="43" t="e">
        <f>Seznam!#REF!</f>
        <v>#REF!</v>
      </c>
      <c r="F21" s="285" t="str">
        <f t="shared" ref="F21:F27" si="8">IF($G$7="sestava bez náčiní","bez"," ")</f>
        <v>bez</v>
      </c>
      <c r="G21" s="128">
        <v>2.2999999999999998</v>
      </c>
      <c r="H21" s="129">
        <v>2.5</v>
      </c>
      <c r="I21" s="130">
        <v>3.5</v>
      </c>
      <c r="J21" s="130"/>
      <c r="K21" s="33">
        <f t="shared" ref="K21:K27" si="9">IF($L$2=2,TRUNC(SUM(G21:J21)/2*1000)/1000,IF($L$2=3,TRUNC(SUM(G21:J21)/3*1000)/1000,IF($L$2=4,TRUNC(MEDIAN(G21:J21)*1000)/1000,"???")))</f>
        <v>2.766</v>
      </c>
      <c r="L21" s="131">
        <v>6.4</v>
      </c>
      <c r="M21" s="132">
        <v>5.8</v>
      </c>
      <c r="N21" s="130">
        <v>5.9</v>
      </c>
      <c r="O21" s="130">
        <v>6.3</v>
      </c>
      <c r="P21" s="33">
        <f t="shared" ref="P21:P27" si="10">IF($M$2=2,TRUNC(SUM(L21:M21)/2*1000)/1000,IF($M$2=3,TRUNC(SUM(L21:N21)/3*1000)/1000,IF($M$2=4,TRUNC(MEDIAN(L21:O21)*1000)/1000,"???")))</f>
        <v>6.1</v>
      </c>
      <c r="Q21" s="133"/>
      <c r="R21" s="26">
        <f t="shared" ref="R21:R27" si="11">K21+P21-Q21</f>
        <v>8.8659999999999997</v>
      </c>
      <c r="S21" s="126" t="s">
        <v>244</v>
      </c>
      <c r="T21" s="24" t="e">
        <f>RANK(R21,$R$9:$R$15)</f>
        <v>#N/A</v>
      </c>
      <c r="U21" s="35" t="s">
        <v>244</v>
      </c>
      <c r="W21" s="45" t="str">
        <f t="shared" ref="W21:W22" si="12">F21</f>
        <v>bez</v>
      </c>
      <c r="X21" s="41">
        <f t="shared" ref="X21:X22" si="13">K21</f>
        <v>2.766</v>
      </c>
      <c r="Y21" s="41">
        <f t="shared" ref="Y21:Y22" si="14">P21</f>
        <v>6.1</v>
      </c>
      <c r="Z21" s="41">
        <f t="shared" ref="Z21:Z22" si="15">Q21</f>
        <v>0</v>
      </c>
      <c r="AA21" s="41">
        <f t="shared" ref="AA21:AA22" si="16">R21</f>
        <v>8.8659999999999997</v>
      </c>
    </row>
    <row r="22" spans="1:27" ht="24.95" customHeight="1">
      <c r="A22" s="282">
        <f>Seznam!B37</f>
        <v>3</v>
      </c>
      <c r="B22" s="2" t="str">
        <f>Seznam!C37</f>
        <v>Ema Štěpánková</v>
      </c>
      <c r="C22" s="285">
        <f>Seznam!D37</f>
        <v>2006</v>
      </c>
      <c r="D22" s="43" t="str">
        <f>Seznam!E37</f>
        <v>TJ Bohemians Praha</v>
      </c>
      <c r="E22" s="43" t="e">
        <f>Seznam!#REF!</f>
        <v>#REF!</v>
      </c>
      <c r="F22" s="285" t="str">
        <f t="shared" si="8"/>
        <v>bez</v>
      </c>
      <c r="G22" s="128">
        <v>2.1</v>
      </c>
      <c r="H22" s="129">
        <v>1.8</v>
      </c>
      <c r="I22" s="130">
        <v>3.4</v>
      </c>
      <c r="J22" s="130"/>
      <c r="K22" s="33">
        <f t="shared" si="9"/>
        <v>2.4329999999999998</v>
      </c>
      <c r="L22" s="131">
        <v>6</v>
      </c>
      <c r="M22" s="132">
        <v>6.4</v>
      </c>
      <c r="N22" s="130">
        <v>6.2</v>
      </c>
      <c r="O22" s="130">
        <v>6.5</v>
      </c>
      <c r="P22" s="33">
        <f t="shared" si="10"/>
        <v>6.3</v>
      </c>
      <c r="Q22" s="133"/>
      <c r="R22" s="26">
        <f t="shared" si="11"/>
        <v>8.7330000000000005</v>
      </c>
      <c r="S22" s="121" t="s">
        <v>244</v>
      </c>
      <c r="T22" s="24">
        <f>RANK(R22,$R$9:$R$15)</f>
        <v>5</v>
      </c>
      <c r="U22" s="35" t="s">
        <v>244</v>
      </c>
      <c r="W22" s="45" t="str">
        <f t="shared" si="12"/>
        <v>bez</v>
      </c>
      <c r="X22" s="41">
        <f t="shared" si="13"/>
        <v>2.4329999999999998</v>
      </c>
      <c r="Y22" s="41">
        <f t="shared" si="14"/>
        <v>6.3</v>
      </c>
      <c r="Z22" s="41">
        <f t="shared" si="15"/>
        <v>0</v>
      </c>
      <c r="AA22" s="41">
        <f t="shared" si="16"/>
        <v>8.7330000000000005</v>
      </c>
    </row>
    <row r="23" spans="1:27" ht="24.95" customHeight="1">
      <c r="A23" s="111">
        <f>Seznam!B38</f>
        <v>5</v>
      </c>
      <c r="B23" s="112" t="str">
        <f>Seznam!C38</f>
        <v>Adéla Daňková</v>
      </c>
      <c r="C23" s="260">
        <f>Seznam!D38</f>
        <v>2006</v>
      </c>
      <c r="D23" s="113" t="str">
        <f>Seznam!E38</f>
        <v>TJ Bohemians Praha</v>
      </c>
      <c r="E23" s="113" t="e">
        <f>Seznam!#REF!</f>
        <v>#REF!</v>
      </c>
      <c r="F23" s="285"/>
      <c r="G23" s="128">
        <v>2.4</v>
      </c>
      <c r="H23" s="129">
        <v>0.8</v>
      </c>
      <c r="I23" s="130">
        <v>1.5</v>
      </c>
      <c r="J23" s="130"/>
      <c r="K23" s="33">
        <f t="shared" si="9"/>
        <v>1.5660000000000001</v>
      </c>
      <c r="L23" s="131">
        <v>6</v>
      </c>
      <c r="M23" s="132">
        <v>5.4</v>
      </c>
      <c r="N23" s="130">
        <v>5.8</v>
      </c>
      <c r="O23" s="130">
        <v>5</v>
      </c>
      <c r="P23" s="33">
        <f t="shared" si="10"/>
        <v>5.6</v>
      </c>
      <c r="Q23" s="133"/>
      <c r="R23" s="26">
        <f t="shared" si="11"/>
        <v>7.1659999999999995</v>
      </c>
      <c r="S23" s="121"/>
      <c r="T23" s="24"/>
      <c r="U23" s="35"/>
      <c r="W23" s="45"/>
      <c r="X23" s="41">
        <f>K23</f>
        <v>1.5660000000000001</v>
      </c>
      <c r="Y23" s="41">
        <f>P23</f>
        <v>5.6</v>
      </c>
      <c r="Z23" s="41"/>
      <c r="AA23" s="41">
        <f>R23</f>
        <v>7.1659999999999995</v>
      </c>
    </row>
    <row r="24" spans="1:27" ht="24.95" customHeight="1">
      <c r="A24" s="111">
        <f>Seznam!B39</f>
        <v>7</v>
      </c>
      <c r="B24" s="112" t="str">
        <f>Seznam!C39</f>
        <v>Eliška Machalová</v>
      </c>
      <c r="C24" s="260">
        <f>Seznam!D39</f>
        <v>2006</v>
      </c>
      <c r="D24" s="113" t="str">
        <f>Seznam!E39</f>
        <v>RG Proactive Milevsko</v>
      </c>
      <c r="E24" s="113" t="e">
        <f>Seznam!#REF!</f>
        <v>#REF!</v>
      </c>
      <c r="F24" s="285"/>
      <c r="G24" s="128">
        <v>1.8</v>
      </c>
      <c r="H24" s="129">
        <v>1.6</v>
      </c>
      <c r="I24" s="130">
        <v>2</v>
      </c>
      <c r="J24" s="130"/>
      <c r="K24" s="33">
        <f t="shared" si="9"/>
        <v>1.8</v>
      </c>
      <c r="L24" s="131">
        <v>6.4</v>
      </c>
      <c r="M24" s="132">
        <v>5.4</v>
      </c>
      <c r="N24" s="130">
        <v>5.4</v>
      </c>
      <c r="O24" s="130">
        <v>5.2</v>
      </c>
      <c r="P24" s="33">
        <f t="shared" si="10"/>
        <v>5.4</v>
      </c>
      <c r="Q24" s="133"/>
      <c r="R24" s="26">
        <f t="shared" si="11"/>
        <v>7.2</v>
      </c>
      <c r="S24" s="121"/>
      <c r="T24" s="24"/>
      <c r="U24" s="35"/>
      <c r="W24" s="45"/>
      <c r="X24" s="41">
        <f>K24</f>
        <v>1.8</v>
      </c>
      <c r="Y24" s="41">
        <f>P24</f>
        <v>5.4</v>
      </c>
      <c r="Z24" s="41"/>
      <c r="AA24" s="41">
        <f>R24</f>
        <v>7.2</v>
      </c>
    </row>
    <row r="25" spans="1:27" ht="24.95" customHeight="1">
      <c r="A25" s="111">
        <f>Seznam!B40</f>
        <v>8</v>
      </c>
      <c r="B25" s="112" t="str">
        <f>Seznam!C40</f>
        <v>Sofija Komarova</v>
      </c>
      <c r="C25" s="260">
        <f>Seznam!D40</f>
        <v>2006</v>
      </c>
      <c r="D25" s="113" t="str">
        <f>Seznam!E40</f>
        <v>TJ Bohemians Praha</v>
      </c>
      <c r="E25" s="113">
        <f>Seznam!F30</f>
        <v>0</v>
      </c>
      <c r="F25" s="285" t="str">
        <f t="shared" si="8"/>
        <v>bez</v>
      </c>
      <c r="G25" s="128">
        <v>2.7</v>
      </c>
      <c r="H25" s="129">
        <v>1.8</v>
      </c>
      <c r="I25" s="130">
        <v>2</v>
      </c>
      <c r="J25" s="130"/>
      <c r="K25" s="33">
        <f t="shared" si="9"/>
        <v>2.1659999999999999</v>
      </c>
      <c r="L25" s="131">
        <v>4.5999999999999996</v>
      </c>
      <c r="M25" s="132">
        <v>4</v>
      </c>
      <c r="N25" s="130">
        <v>5.7</v>
      </c>
      <c r="O25" s="130">
        <v>5.0999999999999996</v>
      </c>
      <c r="P25" s="33">
        <f t="shared" si="10"/>
        <v>4.8499999999999996</v>
      </c>
      <c r="Q25" s="133"/>
      <c r="R25" s="26">
        <f t="shared" si="11"/>
        <v>7.016</v>
      </c>
      <c r="S25" s="121" t="s">
        <v>244</v>
      </c>
      <c r="T25" s="24" t="e">
        <f>RANK(R25,$R$9:$R$15)</f>
        <v>#N/A</v>
      </c>
      <c r="U25" s="35" t="s">
        <v>244</v>
      </c>
      <c r="W25" s="45" t="str">
        <f t="shared" ref="W25:W27" si="17">F25</f>
        <v>bez</v>
      </c>
      <c r="X25" s="41">
        <f t="shared" ref="X25:X27" si="18">K25</f>
        <v>2.1659999999999999</v>
      </c>
      <c r="Y25" s="41">
        <f t="shared" ref="Y25:Y27" si="19">P25</f>
        <v>4.8499999999999996</v>
      </c>
      <c r="Z25" s="41">
        <f t="shared" ref="Z25:Z27" si="20">Q25</f>
        <v>0</v>
      </c>
      <c r="AA25" s="41">
        <f t="shared" ref="AA25:AA27" si="21">R25</f>
        <v>7.016</v>
      </c>
    </row>
    <row r="26" spans="1:27" ht="24.95" customHeight="1">
      <c r="A26" s="111">
        <f>Seznam!B41</f>
        <v>11</v>
      </c>
      <c r="B26" s="112" t="str">
        <f>Seznam!C41</f>
        <v>Veronika Hubatková</v>
      </c>
      <c r="C26" s="260">
        <f>Seznam!D41</f>
        <v>2006</v>
      </c>
      <c r="D26" s="113" t="str">
        <f>Seznam!E41</f>
        <v>TJ Bohemians Praha</v>
      </c>
      <c r="E26" s="113"/>
      <c r="F26" s="285"/>
      <c r="G26" s="128">
        <v>2.9</v>
      </c>
      <c r="H26" s="129">
        <v>2.2000000000000002</v>
      </c>
      <c r="I26" s="130">
        <v>1.9</v>
      </c>
      <c r="J26" s="130"/>
      <c r="K26" s="33">
        <f t="shared" si="9"/>
        <v>2.3330000000000002</v>
      </c>
      <c r="L26" s="131">
        <v>6.2</v>
      </c>
      <c r="M26" s="132">
        <v>5.6</v>
      </c>
      <c r="N26" s="130">
        <v>5.3</v>
      </c>
      <c r="O26" s="130">
        <v>5.6</v>
      </c>
      <c r="P26" s="33">
        <f t="shared" si="10"/>
        <v>5.6</v>
      </c>
      <c r="Q26" s="133"/>
      <c r="R26" s="26">
        <f t="shared" si="11"/>
        <v>7.9329999999999998</v>
      </c>
      <c r="S26" s="121"/>
      <c r="T26" s="24"/>
      <c r="U26" s="35"/>
      <c r="W26" s="45"/>
      <c r="X26" s="41">
        <f>K26</f>
        <v>2.3330000000000002</v>
      </c>
      <c r="Y26" s="41">
        <f>P26</f>
        <v>5.6</v>
      </c>
      <c r="Z26" s="41"/>
      <c r="AA26" s="41">
        <f>R26</f>
        <v>7.9329999999999998</v>
      </c>
    </row>
    <row r="27" spans="1:27" ht="24.75" customHeight="1">
      <c r="A27" s="282">
        <f>Seznam!B42</f>
        <v>12</v>
      </c>
      <c r="B27" s="2" t="str">
        <f>Seznam!C42</f>
        <v>Karolína Havlíková</v>
      </c>
      <c r="C27" s="285">
        <f>Seznam!D42</f>
        <v>2006</v>
      </c>
      <c r="D27" s="43" t="str">
        <f>Seznam!E42</f>
        <v>TJ Sokol Hodkovičky</v>
      </c>
      <c r="E27" s="43">
        <f>Seznam!F31</f>
        <v>0</v>
      </c>
      <c r="F27" s="285" t="str">
        <f t="shared" si="8"/>
        <v>bez</v>
      </c>
      <c r="G27" s="128">
        <v>3.4</v>
      </c>
      <c r="H27" s="129">
        <v>3.8</v>
      </c>
      <c r="I27" s="130">
        <v>4.0999999999999996</v>
      </c>
      <c r="J27" s="130"/>
      <c r="K27" s="33">
        <f t="shared" si="9"/>
        <v>3.766</v>
      </c>
      <c r="L27" s="131">
        <v>7</v>
      </c>
      <c r="M27" s="132">
        <v>6.4</v>
      </c>
      <c r="N27" s="130">
        <v>6.6</v>
      </c>
      <c r="O27" s="130">
        <v>6.8</v>
      </c>
      <c r="P27" s="33">
        <f t="shared" si="10"/>
        <v>6.7</v>
      </c>
      <c r="Q27" s="263"/>
      <c r="R27" s="262">
        <f t="shared" si="11"/>
        <v>10.466000000000001</v>
      </c>
      <c r="S27" s="234" t="s">
        <v>244</v>
      </c>
      <c r="T27" s="24" t="e">
        <f>RANK(R27,$R$9:$R$15)</f>
        <v>#N/A</v>
      </c>
      <c r="U27" s="35" t="s">
        <v>244</v>
      </c>
      <c r="W27" s="45" t="str">
        <f t="shared" si="17"/>
        <v>bez</v>
      </c>
      <c r="X27" s="41">
        <f t="shared" si="18"/>
        <v>3.766</v>
      </c>
      <c r="Y27" s="41">
        <f t="shared" si="19"/>
        <v>6.7</v>
      </c>
      <c r="Z27" s="41">
        <f t="shared" si="20"/>
        <v>0</v>
      </c>
      <c r="AA27" s="41">
        <f t="shared" si="21"/>
        <v>10.466000000000001</v>
      </c>
    </row>
    <row r="28" spans="1:27" ht="21.75" customHeight="1"/>
    <row r="29" spans="1:27" ht="21.75" customHeight="1"/>
    <row r="30" spans="1:27" ht="21.75" customHeight="1"/>
    <row r="31" spans="1:27" ht="21.75" customHeight="1"/>
    <row r="32" spans="1:27" ht="16.5" customHeight="1"/>
    <row r="34" spans="1:28" ht="15.75">
      <c r="A34" s="510" t="s">
        <v>209</v>
      </c>
      <c r="B34" s="458" t="s">
        <v>6</v>
      </c>
      <c r="C34" s="460" t="s">
        <v>3</v>
      </c>
      <c r="D34" s="458" t="s">
        <v>4</v>
      </c>
      <c r="E34" s="507" t="s">
        <v>5</v>
      </c>
      <c r="F34" s="507" t="s">
        <v>231</v>
      </c>
      <c r="G34" s="235" t="s">
        <v>202</v>
      </c>
      <c r="H34" s="236"/>
      <c r="I34" s="236"/>
      <c r="J34" s="236"/>
      <c r="K34" s="236"/>
      <c r="L34" s="112"/>
      <c r="M34" s="112"/>
      <c r="N34" s="112"/>
      <c r="O34" s="112"/>
      <c r="P34" s="112"/>
      <c r="Q34" s="2">
        <v>0</v>
      </c>
      <c r="R34" s="237">
        <v>0</v>
      </c>
      <c r="S34" s="238"/>
      <c r="T34" s="511" t="s">
        <v>246</v>
      </c>
      <c r="U34" s="509" t="s">
        <v>247</v>
      </c>
    </row>
    <row r="35" spans="1:28" ht="16.5" thickBot="1">
      <c r="A35" s="498">
        <v>0</v>
      </c>
      <c r="B35" s="500">
        <v>0</v>
      </c>
      <c r="C35" s="502">
        <v>0</v>
      </c>
      <c r="D35" s="500">
        <v>0</v>
      </c>
      <c r="E35" s="496">
        <v>0</v>
      </c>
      <c r="F35" s="496">
        <v>0</v>
      </c>
      <c r="G35" s="17" t="s">
        <v>229</v>
      </c>
      <c r="H35" s="17" t="s">
        <v>245</v>
      </c>
      <c r="I35" s="17" t="s">
        <v>234</v>
      </c>
      <c r="J35" s="17" t="s">
        <v>235</v>
      </c>
      <c r="K35" s="17" t="s">
        <v>212</v>
      </c>
      <c r="L35" s="23" t="s">
        <v>236</v>
      </c>
      <c r="M35" s="304" t="s">
        <v>237</v>
      </c>
      <c r="N35" s="304" t="s">
        <v>238</v>
      </c>
      <c r="O35" s="304" t="s">
        <v>239</v>
      </c>
      <c r="P35" s="25" t="s">
        <v>213</v>
      </c>
      <c r="Q35" s="22" t="s">
        <v>214</v>
      </c>
      <c r="R35" s="21" t="s">
        <v>215</v>
      </c>
      <c r="S35" s="25" t="s">
        <v>210</v>
      </c>
      <c r="T35" s="506"/>
      <c r="U35" s="494"/>
      <c r="W35" s="44" t="s">
        <v>240</v>
      </c>
      <c r="X35" s="44" t="s">
        <v>212</v>
      </c>
      <c r="Y35" s="44" t="s">
        <v>213</v>
      </c>
      <c r="Z35" s="44" t="s">
        <v>241</v>
      </c>
      <c r="AA35" s="44" t="s">
        <v>210</v>
      </c>
      <c r="AB35" s="44" t="s">
        <v>215</v>
      </c>
    </row>
    <row r="36" spans="1:28" ht="24.75" customHeight="1">
      <c r="A36" s="282">
        <f>Seznam!B36</f>
        <v>1</v>
      </c>
      <c r="B36" s="2" t="str">
        <f>Seznam!C36</f>
        <v>Eliška Svobodová</v>
      </c>
      <c r="C36" s="285">
        <f>Seznam!D36</f>
        <v>2006</v>
      </c>
      <c r="D36" s="43" t="str">
        <f>Seznam!E36</f>
        <v>TJ Bohemians Praha</v>
      </c>
      <c r="E36" s="43">
        <f>Seznam!F14</f>
        <v>0</v>
      </c>
      <c r="F36" s="135" t="str">
        <f>IF($G$34="sestava bez náčiní","bez"," ")</f>
        <v xml:space="preserve"> </v>
      </c>
      <c r="G36" s="128">
        <v>2.1</v>
      </c>
      <c r="H36" s="129">
        <v>4</v>
      </c>
      <c r="I36" s="130">
        <v>3.5</v>
      </c>
      <c r="J36" s="130"/>
      <c r="K36" s="33">
        <f t="shared" ref="K36:K42" si="22">IF($L$2=2,TRUNC(SUM(G36:J36)/2*1000)/1000,IF($L$2=3,TRUNC(SUM(G36:J36)/3*1000)/1000,IF($L$2=4,TRUNC(MEDIAN(G36:J36)*1000)/1000,"???")))</f>
        <v>3.2</v>
      </c>
      <c r="L36" s="131">
        <v>6.1</v>
      </c>
      <c r="M36" s="132">
        <v>6.5</v>
      </c>
      <c r="N36" s="130">
        <v>5.8</v>
      </c>
      <c r="O36" s="130">
        <v>6.6</v>
      </c>
      <c r="P36" s="33">
        <f t="shared" ref="P36:P42" si="23">IF($M$2=2,TRUNC(SUM(L36:M36)/2*1000)/1000,IF($M$2=3,TRUNC(SUM(L36:N36)/3*1000)/1000,IF($M$2=4,TRUNC(MEDIAN(L36:O36)*1000)/1000,"???")))</f>
        <v>6.3</v>
      </c>
      <c r="Q36" s="133"/>
      <c r="R36" s="26">
        <f t="shared" ref="R36:R42" si="24">K36+P36-Q36</f>
        <v>9.5</v>
      </c>
      <c r="S36" s="34">
        <f t="shared" ref="S36:S42" si="25">R9+R21+R36</f>
        <v>27.381999999999998</v>
      </c>
      <c r="T36" s="24">
        <f>RANK(R36,$R$36:$R$42)</f>
        <v>2</v>
      </c>
      <c r="U36" s="35">
        <f>RANK(S36,$S$36:$S$42)</f>
        <v>3</v>
      </c>
      <c r="W36" s="45" t="str">
        <f t="shared" ref="W36:W40" si="26">F36</f>
        <v xml:space="preserve"> </v>
      </c>
      <c r="X36" s="41">
        <f t="shared" ref="X36:X42" si="27">K36</f>
        <v>3.2</v>
      </c>
      <c r="Y36" s="41">
        <f t="shared" ref="Y36:Y42" si="28">P36</f>
        <v>6.3</v>
      </c>
      <c r="Z36" s="41">
        <f t="shared" ref="Z36:Z42" si="29">Q36</f>
        <v>0</v>
      </c>
      <c r="AA36" s="41">
        <f t="shared" ref="AA36:AA42" si="30">R36</f>
        <v>9.5</v>
      </c>
      <c r="AB36" s="41">
        <f t="shared" ref="AB36:AB42" si="31">S36</f>
        <v>27.381999999999998</v>
      </c>
    </row>
    <row r="37" spans="1:28" ht="24.75" customHeight="1">
      <c r="A37" s="282">
        <f>Seznam!B37</f>
        <v>3</v>
      </c>
      <c r="B37" s="2" t="str">
        <f>Seznam!C37</f>
        <v>Ema Štěpánková</v>
      </c>
      <c r="C37" s="285">
        <f>Seznam!D37</f>
        <v>2006</v>
      </c>
      <c r="D37" s="43" t="str">
        <f>Seznam!E37</f>
        <v>TJ Bohemians Praha</v>
      </c>
      <c r="E37" s="43">
        <f>Seznam!F16</f>
        <v>0</v>
      </c>
      <c r="F37" s="135" t="str">
        <f>IF($G$34="sestava bez náčiní","bez"," ")</f>
        <v xml:space="preserve"> </v>
      </c>
      <c r="G37" s="128">
        <v>1.6</v>
      </c>
      <c r="H37" s="129">
        <v>3.7</v>
      </c>
      <c r="I37" s="130">
        <v>2.7</v>
      </c>
      <c r="J37" s="130"/>
      <c r="K37" s="33">
        <f t="shared" si="22"/>
        <v>2.6659999999999999</v>
      </c>
      <c r="L37" s="131">
        <v>6.4</v>
      </c>
      <c r="M37" s="132">
        <v>6.8</v>
      </c>
      <c r="N37" s="130">
        <v>6.1</v>
      </c>
      <c r="O37" s="130">
        <v>6.3</v>
      </c>
      <c r="P37" s="33">
        <f t="shared" si="23"/>
        <v>6.35</v>
      </c>
      <c r="Q37" s="133"/>
      <c r="R37" s="26">
        <f t="shared" si="24"/>
        <v>9.016</v>
      </c>
      <c r="S37" s="34">
        <f t="shared" si="25"/>
        <v>27.432000000000002</v>
      </c>
      <c r="T37" s="24">
        <f>RANK(R37,$R$36:$R$42)</f>
        <v>3</v>
      </c>
      <c r="U37" s="35">
        <f>RANK(S37,$S$36:$S$42)</f>
        <v>2</v>
      </c>
      <c r="W37" s="45" t="str">
        <f t="shared" si="26"/>
        <v xml:space="preserve"> </v>
      </c>
      <c r="X37" s="41">
        <f t="shared" si="27"/>
        <v>2.6659999999999999</v>
      </c>
      <c r="Y37" s="41">
        <f t="shared" si="28"/>
        <v>6.35</v>
      </c>
      <c r="Z37" s="41">
        <f t="shared" si="29"/>
        <v>0</v>
      </c>
      <c r="AA37" s="41">
        <f t="shared" si="30"/>
        <v>9.016</v>
      </c>
      <c r="AB37" s="41">
        <f t="shared" si="31"/>
        <v>27.432000000000002</v>
      </c>
    </row>
    <row r="38" spans="1:28" ht="24.75" customHeight="1">
      <c r="A38" s="282">
        <f>Seznam!B38</f>
        <v>5</v>
      </c>
      <c r="B38" s="2" t="str">
        <f>Seznam!C38</f>
        <v>Adéla Daňková</v>
      </c>
      <c r="C38" s="285">
        <f>Seznam!D38</f>
        <v>2006</v>
      </c>
      <c r="D38" s="43" t="str">
        <f>Seznam!E38</f>
        <v>TJ Bohemians Praha</v>
      </c>
      <c r="E38" s="43">
        <f>Seznam!F18</f>
        <v>0</v>
      </c>
      <c r="F38" s="135"/>
      <c r="G38" s="128">
        <v>1.9</v>
      </c>
      <c r="H38" s="129">
        <v>1.9</v>
      </c>
      <c r="I38" s="130">
        <v>3.1</v>
      </c>
      <c r="J38" s="130"/>
      <c r="K38" s="33">
        <f t="shared" si="22"/>
        <v>2.2999999999999998</v>
      </c>
      <c r="L38" s="131">
        <v>5.2</v>
      </c>
      <c r="M38" s="132">
        <v>5.8</v>
      </c>
      <c r="N38" s="130">
        <v>5.2</v>
      </c>
      <c r="O38" s="130">
        <v>5.8</v>
      </c>
      <c r="P38" s="33">
        <f t="shared" si="23"/>
        <v>5.5</v>
      </c>
      <c r="Q38" s="133"/>
      <c r="R38" s="26">
        <f t="shared" si="24"/>
        <v>7.8</v>
      </c>
      <c r="S38" s="34">
        <f t="shared" si="25"/>
        <v>23.699000000000002</v>
      </c>
      <c r="T38" s="24"/>
      <c r="U38" s="35"/>
      <c r="W38" s="45" t="s">
        <v>248</v>
      </c>
      <c r="X38" s="41">
        <f>K38</f>
        <v>2.2999999999999998</v>
      </c>
      <c r="Y38" s="41">
        <f>P38</f>
        <v>5.5</v>
      </c>
      <c r="Z38" s="41"/>
      <c r="AA38" s="41">
        <f t="shared" ref="AA38:AB38" si="32">R38</f>
        <v>7.8</v>
      </c>
      <c r="AB38" s="41">
        <f t="shared" si="32"/>
        <v>23.699000000000002</v>
      </c>
    </row>
    <row r="39" spans="1:28" ht="24.75" customHeight="1">
      <c r="A39" s="282">
        <f>Seznam!B39</f>
        <v>7</v>
      </c>
      <c r="B39" s="2" t="str">
        <f>Seznam!C39</f>
        <v>Eliška Machalová</v>
      </c>
      <c r="C39" s="285">
        <f>Seznam!D39</f>
        <v>2006</v>
      </c>
      <c r="D39" s="43" t="str">
        <f>Seznam!E39</f>
        <v>RG Proactive Milevsko</v>
      </c>
      <c r="E39" s="43">
        <f>Seznam!F20</f>
        <v>0</v>
      </c>
      <c r="F39" s="135" t="str">
        <f>IF($G$34="sestava bez náčiní","bez"," ")</f>
        <v xml:space="preserve"> </v>
      </c>
      <c r="G39" s="128">
        <v>1.8</v>
      </c>
      <c r="H39" s="129">
        <v>1.4</v>
      </c>
      <c r="I39" s="130">
        <v>1.4</v>
      </c>
      <c r="J39" s="130"/>
      <c r="K39" s="33">
        <f t="shared" si="22"/>
        <v>1.5329999999999999</v>
      </c>
      <c r="L39" s="131">
        <v>4</v>
      </c>
      <c r="M39" s="132">
        <v>5</v>
      </c>
      <c r="N39" s="130">
        <v>4.9000000000000004</v>
      </c>
      <c r="O39" s="130">
        <v>6</v>
      </c>
      <c r="P39" s="33">
        <f t="shared" si="23"/>
        <v>4.95</v>
      </c>
      <c r="Q39" s="133"/>
      <c r="R39" s="26">
        <f t="shared" si="24"/>
        <v>6.4830000000000005</v>
      </c>
      <c r="S39" s="34">
        <f t="shared" si="25"/>
        <v>22.116</v>
      </c>
      <c r="T39" s="24">
        <f>RANK(R39,$R$36:$R$42)</f>
        <v>6</v>
      </c>
      <c r="U39" s="35">
        <f>RANK(S39,$S$36:$S$42)</f>
        <v>6</v>
      </c>
      <c r="W39" s="45" t="s">
        <v>248</v>
      </c>
      <c r="X39" s="41">
        <f>K39</f>
        <v>1.5329999999999999</v>
      </c>
      <c r="Y39" s="41">
        <f t="shared" si="28"/>
        <v>4.95</v>
      </c>
      <c r="Z39" s="41">
        <f t="shared" si="29"/>
        <v>0</v>
      </c>
      <c r="AA39" s="41">
        <f t="shared" si="30"/>
        <v>6.4830000000000005</v>
      </c>
      <c r="AB39" s="41">
        <f t="shared" si="31"/>
        <v>22.116</v>
      </c>
    </row>
    <row r="40" spans="1:28" ht="24.75" customHeight="1">
      <c r="A40" s="282">
        <f>Seznam!B40</f>
        <v>8</v>
      </c>
      <c r="B40" s="2" t="str">
        <f>Seznam!C40</f>
        <v>Sofija Komarova</v>
      </c>
      <c r="C40" s="285">
        <f>Seznam!D40</f>
        <v>2006</v>
      </c>
      <c r="D40" s="43" t="str">
        <f>Seznam!E40</f>
        <v>TJ Bohemians Praha</v>
      </c>
      <c r="E40" s="43">
        <f>Seznam!F21</f>
        <v>0</v>
      </c>
      <c r="F40" s="135" t="str">
        <f>IF($G$34="sestava bez náčiní","bez"," ")</f>
        <v xml:space="preserve"> </v>
      </c>
      <c r="G40" s="128">
        <v>2</v>
      </c>
      <c r="H40" s="129">
        <v>2.7</v>
      </c>
      <c r="I40" s="130">
        <v>3.5</v>
      </c>
      <c r="J40" s="130"/>
      <c r="K40" s="33">
        <f t="shared" si="22"/>
        <v>2.7330000000000001</v>
      </c>
      <c r="L40" s="131">
        <v>5.3</v>
      </c>
      <c r="M40" s="132">
        <v>4.5999999999999996</v>
      </c>
      <c r="N40" s="130">
        <v>5.4</v>
      </c>
      <c r="O40" s="130">
        <v>4.7</v>
      </c>
      <c r="P40" s="33">
        <f t="shared" si="23"/>
        <v>5</v>
      </c>
      <c r="Q40" s="133">
        <v>0.3</v>
      </c>
      <c r="R40" s="26">
        <f t="shared" si="24"/>
        <v>7.4330000000000007</v>
      </c>
      <c r="S40" s="34">
        <f t="shared" si="25"/>
        <v>23.865000000000002</v>
      </c>
      <c r="T40" s="24">
        <f>RANK(R40,$R$36:$R$42)</f>
        <v>5</v>
      </c>
      <c r="U40" s="35">
        <f>RANK(S40,$S$36:$S$42)</f>
        <v>4</v>
      </c>
      <c r="W40" s="45" t="str">
        <f t="shared" si="26"/>
        <v xml:space="preserve"> </v>
      </c>
      <c r="X40" s="41">
        <f t="shared" si="27"/>
        <v>2.7330000000000001</v>
      </c>
      <c r="Y40" s="41">
        <f t="shared" si="28"/>
        <v>5</v>
      </c>
      <c r="Z40" s="41">
        <f t="shared" si="29"/>
        <v>0.3</v>
      </c>
      <c r="AA40" s="41">
        <f t="shared" si="30"/>
        <v>7.4330000000000007</v>
      </c>
      <c r="AB40" s="41">
        <f t="shared" si="31"/>
        <v>23.865000000000002</v>
      </c>
    </row>
    <row r="41" spans="1:28" ht="24.75" customHeight="1">
      <c r="A41" s="282">
        <f>Seznam!B41</f>
        <v>11</v>
      </c>
      <c r="B41" s="2" t="str">
        <f>Seznam!C41</f>
        <v>Veronika Hubatková</v>
      </c>
      <c r="C41" s="285">
        <f>Seznam!D41</f>
        <v>2006</v>
      </c>
      <c r="D41" s="43" t="str">
        <f>Seznam!E41</f>
        <v>TJ Bohemians Praha</v>
      </c>
      <c r="E41" s="43"/>
      <c r="F41" s="135"/>
      <c r="G41" s="128">
        <v>1.2</v>
      </c>
      <c r="H41" s="129">
        <v>1</v>
      </c>
      <c r="I41" s="130">
        <v>0.2</v>
      </c>
      <c r="J41" s="130"/>
      <c r="K41" s="33">
        <f t="shared" si="22"/>
        <v>0.8</v>
      </c>
      <c r="L41" s="131">
        <v>4.7</v>
      </c>
      <c r="M41" s="132">
        <v>4.8</v>
      </c>
      <c r="N41" s="130">
        <v>4.9000000000000004</v>
      </c>
      <c r="O41" s="130">
        <v>4.5999999999999996</v>
      </c>
      <c r="P41" s="33">
        <f t="shared" si="23"/>
        <v>4.75</v>
      </c>
      <c r="Q41" s="133"/>
      <c r="R41" s="26">
        <f t="shared" si="24"/>
        <v>5.55</v>
      </c>
      <c r="S41" s="34">
        <f t="shared" si="25"/>
        <v>21.748999999999999</v>
      </c>
      <c r="T41" s="24"/>
      <c r="U41" s="35">
        <f>RANK(S41,$S$36:$S$42)</f>
        <v>7</v>
      </c>
      <c r="W41" s="45"/>
      <c r="X41" s="41">
        <f>K41</f>
        <v>0.8</v>
      </c>
      <c r="Y41" s="41">
        <f>P41</f>
        <v>4.75</v>
      </c>
      <c r="Z41" s="41"/>
      <c r="AA41" s="41">
        <f>R41</f>
        <v>5.55</v>
      </c>
      <c r="AB41" s="41">
        <f>S41</f>
        <v>21.748999999999999</v>
      </c>
    </row>
    <row r="42" spans="1:28" ht="24.75" customHeight="1">
      <c r="A42" s="282">
        <f>Seznam!B42</f>
        <v>12</v>
      </c>
      <c r="B42" s="2" t="str">
        <f>Seznam!C42</f>
        <v>Karolína Havlíková</v>
      </c>
      <c r="C42" s="285">
        <f>Seznam!D42</f>
        <v>2006</v>
      </c>
      <c r="D42" s="43" t="str">
        <f>Seznam!E42</f>
        <v>TJ Sokol Hodkovičky</v>
      </c>
      <c r="E42" s="43">
        <f>Seznam!F27</f>
        <v>0</v>
      </c>
      <c r="F42" s="285"/>
      <c r="G42" s="42">
        <v>3.8</v>
      </c>
      <c r="H42" s="14">
        <v>4</v>
      </c>
      <c r="I42" s="36">
        <v>4.2</v>
      </c>
      <c r="J42" s="36"/>
      <c r="K42" s="33">
        <f t="shared" si="22"/>
        <v>4</v>
      </c>
      <c r="L42" s="16">
        <v>6.7</v>
      </c>
      <c r="M42" s="15">
        <v>6.8</v>
      </c>
      <c r="N42" s="36">
        <v>6.2</v>
      </c>
      <c r="O42" s="36">
        <v>7</v>
      </c>
      <c r="P42" s="33">
        <f t="shared" si="23"/>
        <v>6.75</v>
      </c>
      <c r="Q42" s="20"/>
      <c r="R42" s="26">
        <f t="shared" si="24"/>
        <v>10.75</v>
      </c>
      <c r="S42" s="34">
        <f t="shared" si="25"/>
        <v>32.116</v>
      </c>
      <c r="T42" s="24">
        <f>RANK(R42,$R$36:$R$42)</f>
        <v>1</v>
      </c>
      <c r="U42" s="35">
        <f>RANK(S42,$S$36:$S$42)</f>
        <v>1</v>
      </c>
      <c r="W42" s="45" t="s">
        <v>248</v>
      </c>
      <c r="X42" s="41">
        <f t="shared" si="27"/>
        <v>4</v>
      </c>
      <c r="Y42" s="41">
        <f t="shared" si="28"/>
        <v>6.75</v>
      </c>
      <c r="Z42" s="41">
        <f t="shared" si="29"/>
        <v>0</v>
      </c>
      <c r="AA42" s="41">
        <f t="shared" si="30"/>
        <v>10.75</v>
      </c>
      <c r="AB42" s="41">
        <f t="shared" si="31"/>
        <v>32.116</v>
      </c>
    </row>
    <row r="43" spans="1:28" ht="24.75" customHeight="1"/>
    <row r="44" spans="1:28" ht="24.75" customHeight="1"/>
    <row r="45" spans="1:28" ht="24.75" customHeight="1"/>
    <row r="46" spans="1:28" ht="24.75" customHeight="1" thickBot="1">
      <c r="A46" s="1" t="s">
        <v>184</v>
      </c>
      <c r="B46" s="1"/>
    </row>
    <row r="47" spans="1:28" ht="15.75">
      <c r="A47" s="497" t="s">
        <v>209</v>
      </c>
      <c r="B47" s="499" t="s">
        <v>6</v>
      </c>
      <c r="C47" s="501" t="s">
        <v>3</v>
      </c>
      <c r="D47" s="499" t="s">
        <v>4</v>
      </c>
      <c r="E47" s="495" t="s">
        <v>5</v>
      </c>
      <c r="F47" s="495" t="s">
        <v>231</v>
      </c>
      <c r="G47" s="28" t="s">
        <v>204</v>
      </c>
      <c r="H47" s="27"/>
      <c r="I47" s="27"/>
      <c r="J47" s="27"/>
      <c r="K47" s="28"/>
      <c r="L47" s="29"/>
      <c r="M47" s="29"/>
      <c r="N47" s="29"/>
      <c r="O47" s="29"/>
      <c r="P47" s="29"/>
      <c r="Q47" s="19">
        <v>0</v>
      </c>
      <c r="R47" s="30">
        <v>0</v>
      </c>
      <c r="S47" s="31"/>
      <c r="T47" s="31"/>
      <c r="U47" s="493" t="s">
        <v>232</v>
      </c>
      <c r="V47" s="493" t="s">
        <v>233</v>
      </c>
    </row>
    <row r="48" spans="1:28" ht="16.5" thickBot="1">
      <c r="A48" s="498">
        <v>0</v>
      </c>
      <c r="B48" s="500">
        <v>0</v>
      </c>
      <c r="C48" s="502">
        <v>0</v>
      </c>
      <c r="D48" s="500">
        <v>0</v>
      </c>
      <c r="E48" s="496">
        <v>0</v>
      </c>
      <c r="F48" s="496">
        <v>0</v>
      </c>
      <c r="G48" s="17" t="s">
        <v>229</v>
      </c>
      <c r="H48" s="17" t="s">
        <v>229</v>
      </c>
      <c r="I48" s="17" t="s">
        <v>234</v>
      </c>
      <c r="J48" s="17" t="s">
        <v>235</v>
      </c>
      <c r="K48" s="18" t="s">
        <v>212</v>
      </c>
      <c r="L48" s="23" t="s">
        <v>236</v>
      </c>
      <c r="M48" s="304" t="s">
        <v>237</v>
      </c>
      <c r="N48" s="304" t="s">
        <v>238</v>
      </c>
      <c r="O48" s="304" t="s">
        <v>239</v>
      </c>
      <c r="P48" s="25" t="s">
        <v>213</v>
      </c>
      <c r="Q48" s="22" t="s">
        <v>214</v>
      </c>
      <c r="R48" s="21" t="s">
        <v>215</v>
      </c>
      <c r="S48" s="25" t="s">
        <v>210</v>
      </c>
      <c r="T48" s="25" t="s">
        <v>215</v>
      </c>
      <c r="U48" s="494"/>
      <c r="V48" s="494"/>
      <c r="X48" s="44" t="s">
        <v>240</v>
      </c>
      <c r="Y48" s="44" t="s">
        <v>212</v>
      </c>
      <c r="Z48" s="44" t="s">
        <v>213</v>
      </c>
      <c r="AA48" s="44" t="s">
        <v>241</v>
      </c>
      <c r="AB48" s="44" t="s">
        <v>210</v>
      </c>
    </row>
    <row r="49" spans="1:28" ht="24.75" customHeight="1">
      <c r="A49" s="282">
        <f>Seznam!B43</f>
        <v>1</v>
      </c>
      <c r="B49" s="2" t="str">
        <f>Seznam!C43</f>
        <v>Eliška Svobodová</v>
      </c>
      <c r="C49" s="285">
        <f>Seznam!D43</f>
        <v>2006</v>
      </c>
      <c r="D49" s="43" t="str">
        <f>Seznam!E43</f>
        <v>TJ Bohemians Praha</v>
      </c>
      <c r="E49" s="43"/>
      <c r="F49" s="285"/>
      <c r="G49" s="128">
        <v>2.5</v>
      </c>
      <c r="H49" s="129">
        <v>3.9</v>
      </c>
      <c r="I49" s="130">
        <v>2.4</v>
      </c>
      <c r="J49" s="130"/>
      <c r="K49" s="33">
        <f t="shared" ref="K49:K51" si="33">IF($L$2=2,TRUNC(SUM(G49:J49)/2*1000)/1000,IF($L$2=3,TRUNC(SUM(G49:J49)/3*1000)/1000,IF($L$2=4,TRUNC(MEDIAN(G49:J49)*1000)/1000,"???")))</f>
        <v>2.9329999999999998</v>
      </c>
      <c r="L49" s="131">
        <v>6</v>
      </c>
      <c r="M49" s="132">
        <v>6</v>
      </c>
      <c r="N49" s="130">
        <v>5.5</v>
      </c>
      <c r="O49" s="130">
        <v>6.4</v>
      </c>
      <c r="P49" s="33">
        <f t="shared" ref="P49:P51" si="34">IF($M$2=2,TRUNC(SUM(L49:M49)/2*1000)/1000,IF($M$2=3,TRUNC(SUM(L49:N49)/3*1000)/1000,IF($M$2=4,TRUNC(MEDIAN(L49:O49)*1000)/1000,"???")))</f>
        <v>6</v>
      </c>
      <c r="Q49" s="133"/>
      <c r="R49" s="26">
        <f t="shared" ref="R49:R51" si="35">K49+P49-Q49</f>
        <v>8.9329999999999998</v>
      </c>
      <c r="S49" s="34">
        <f t="shared" ref="S49:S51" si="36">R49</f>
        <v>8.9329999999999998</v>
      </c>
      <c r="T49" s="34"/>
      <c r="U49" s="24" t="e">
        <f>RANK(R49,$R$9:$R$10)</f>
        <v>#N/A</v>
      </c>
      <c r="V49" s="35" t="e">
        <f>RANK(S49,$S$9:$S$10)</f>
        <v>#N/A</v>
      </c>
      <c r="X49" s="45"/>
      <c r="Y49" s="41">
        <f>K49</f>
        <v>2.9329999999999998</v>
      </c>
      <c r="Z49" s="41">
        <f>P49</f>
        <v>6</v>
      </c>
      <c r="AA49" s="41">
        <f>Q49</f>
        <v>0</v>
      </c>
      <c r="AB49" s="41">
        <f>S49</f>
        <v>8.9329999999999998</v>
      </c>
    </row>
    <row r="50" spans="1:28" ht="24.75" customHeight="1">
      <c r="A50" s="282">
        <f>Seznam!B44</f>
        <v>2</v>
      </c>
      <c r="B50" s="2" t="str">
        <f>Seznam!C44</f>
        <v>Ema Štěpánková</v>
      </c>
      <c r="C50" s="285">
        <f>Seznam!D44</f>
        <v>2006</v>
      </c>
      <c r="D50" s="43" t="str">
        <f>Seznam!E44</f>
        <v>TJ Bohemians Praha</v>
      </c>
      <c r="E50" s="43"/>
      <c r="F50" s="285"/>
      <c r="G50" s="128">
        <v>2.7</v>
      </c>
      <c r="H50" s="129">
        <v>2.1</v>
      </c>
      <c r="I50" s="130">
        <v>1.7</v>
      </c>
      <c r="J50" s="130"/>
      <c r="K50" s="33">
        <f t="shared" si="33"/>
        <v>2.1659999999999999</v>
      </c>
      <c r="L50" s="131">
        <v>6.7</v>
      </c>
      <c r="M50" s="132">
        <v>4.4000000000000004</v>
      </c>
      <c r="N50" s="130">
        <v>6.2</v>
      </c>
      <c r="O50" s="130">
        <v>5.9</v>
      </c>
      <c r="P50" s="33">
        <f t="shared" si="34"/>
        <v>6.05</v>
      </c>
      <c r="Q50" s="133"/>
      <c r="R50" s="26">
        <f t="shared" si="35"/>
        <v>8.2159999999999993</v>
      </c>
      <c r="S50" s="34">
        <f t="shared" si="36"/>
        <v>8.2159999999999993</v>
      </c>
      <c r="T50" s="34"/>
      <c r="U50" s="24"/>
      <c r="V50" s="35"/>
      <c r="X50" s="45"/>
      <c r="Y50" s="41">
        <f t="shared" ref="Y50:Y51" si="37">K50</f>
        <v>2.1659999999999999</v>
      </c>
      <c r="Z50" s="41">
        <f t="shared" ref="Z50:Z51" si="38">P50</f>
        <v>6.05</v>
      </c>
      <c r="AA50" s="41">
        <f t="shared" ref="AA50:AA51" si="39">Q50</f>
        <v>0</v>
      </c>
      <c r="AB50" s="41">
        <f t="shared" ref="AB50:AB51" si="40">S50</f>
        <v>8.2159999999999993</v>
      </c>
    </row>
    <row r="51" spans="1:28" ht="24.75" customHeight="1">
      <c r="A51" s="282">
        <f>Seznam!B45</f>
        <v>3</v>
      </c>
      <c r="B51" s="2" t="str">
        <f>Seznam!C45</f>
        <v>Karolína Havlíková</v>
      </c>
      <c r="C51" s="285">
        <f>Seznam!D45</f>
        <v>2006</v>
      </c>
      <c r="D51" s="43" t="str">
        <f>Seznam!E45</f>
        <v>TJ Sokol Hodkovičky</v>
      </c>
      <c r="E51" s="43"/>
      <c r="F51" s="285"/>
      <c r="G51" s="128">
        <v>3.6</v>
      </c>
      <c r="H51" s="129">
        <v>4.0999999999999996</v>
      </c>
      <c r="I51" s="130">
        <v>3.7</v>
      </c>
      <c r="J51" s="130"/>
      <c r="K51" s="33">
        <f t="shared" si="33"/>
        <v>3.8</v>
      </c>
      <c r="L51" s="131">
        <v>6.9</v>
      </c>
      <c r="M51" s="132">
        <v>6</v>
      </c>
      <c r="N51" s="130">
        <v>6.8</v>
      </c>
      <c r="O51" s="130">
        <v>6.4</v>
      </c>
      <c r="P51" s="33">
        <f t="shared" si="34"/>
        <v>6.6</v>
      </c>
      <c r="Q51" s="133"/>
      <c r="R51" s="26">
        <f t="shared" si="35"/>
        <v>10.399999999999999</v>
      </c>
      <c r="S51" s="34">
        <f t="shared" si="36"/>
        <v>10.399999999999999</v>
      </c>
      <c r="T51" s="34"/>
      <c r="U51" s="24" t="e">
        <f>RANK(R51,$R$9:$R$10)</f>
        <v>#N/A</v>
      </c>
      <c r="V51" s="35" t="e">
        <f>RANK(S51,$S$9:$S$10)</f>
        <v>#N/A</v>
      </c>
      <c r="X51" s="45"/>
      <c r="Y51" s="41">
        <f t="shared" si="37"/>
        <v>3.8</v>
      </c>
      <c r="Z51" s="41">
        <f t="shared" si="38"/>
        <v>6.6</v>
      </c>
      <c r="AA51" s="41">
        <f t="shared" si="39"/>
        <v>0</v>
      </c>
      <c r="AB51" s="41">
        <f t="shared" si="40"/>
        <v>10.399999999999999</v>
      </c>
    </row>
  </sheetData>
  <mergeCells count="32">
    <mergeCell ref="F19:F20"/>
    <mergeCell ref="T19:T20"/>
    <mergeCell ref="U19:U20"/>
    <mergeCell ref="A19:A20"/>
    <mergeCell ref="B19:B20"/>
    <mergeCell ref="C19:C20"/>
    <mergeCell ref="D19:D20"/>
    <mergeCell ref="E19:E20"/>
    <mergeCell ref="U7:U8"/>
    <mergeCell ref="F7:F8"/>
    <mergeCell ref="T7:T8"/>
    <mergeCell ref="A7:A8"/>
    <mergeCell ref="B7:B8"/>
    <mergeCell ref="C7:C8"/>
    <mergeCell ref="D7:D8"/>
    <mergeCell ref="E7:E8"/>
    <mergeCell ref="T34:T35"/>
    <mergeCell ref="U34:U35"/>
    <mergeCell ref="A34:A35"/>
    <mergeCell ref="B34:B35"/>
    <mergeCell ref="C34:C35"/>
    <mergeCell ref="D34:D35"/>
    <mergeCell ref="E34:E35"/>
    <mergeCell ref="F34:F35"/>
    <mergeCell ref="F47:F48"/>
    <mergeCell ref="U47:U48"/>
    <mergeCell ref="V47:V48"/>
    <mergeCell ref="A47:A48"/>
    <mergeCell ref="B47:B48"/>
    <mergeCell ref="C47:C48"/>
    <mergeCell ref="D47:D48"/>
    <mergeCell ref="E47:E48"/>
  </mergeCells>
  <phoneticPr fontId="13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Zeros="0" tabSelected="1" workbookViewId="0">
      <selection activeCell="N32" sqref="N32"/>
    </sheetView>
  </sheetViews>
  <sheetFormatPr defaultRowHeight="15"/>
  <cols>
    <col min="1" max="1" width="9.7109375" style="67" customWidth="1"/>
    <col min="2" max="2" width="5.85546875" style="67" bestFit="1" customWidth="1"/>
    <col min="3" max="3" width="21.42578125" style="67" customWidth="1"/>
    <col min="4" max="4" width="6.7109375" style="66" bestFit="1" customWidth="1"/>
    <col min="5" max="5" width="29.7109375" style="67" bestFit="1" customWidth="1"/>
    <col min="6" max="6" width="5.140625" style="66" hidden="1" customWidth="1"/>
    <col min="7" max="7" width="6.28515625" style="67" bestFit="1" customWidth="1"/>
    <col min="8" max="8" width="9.42578125" style="67" bestFit="1" customWidth="1"/>
    <col min="9" max="9" width="7.140625" style="67" bestFit="1" customWidth="1"/>
    <col min="10" max="10" width="8.85546875" style="67" bestFit="1" customWidth="1"/>
    <col min="11" max="16384" width="9.140625" style="67"/>
  </cols>
  <sheetData>
    <row r="1" spans="1:10" customFormat="1" ht="24.75">
      <c r="A1" s="514" t="s">
        <v>253</v>
      </c>
      <c r="B1" s="514"/>
      <c r="C1" s="514"/>
      <c r="D1" s="514"/>
      <c r="E1" s="514"/>
      <c r="F1" s="514"/>
      <c r="G1" s="514"/>
      <c r="H1" s="514"/>
      <c r="I1" s="305"/>
      <c r="J1" s="305"/>
    </row>
    <row r="2" spans="1:10" customFormat="1">
      <c r="A2" s="306"/>
      <c r="B2" s="307"/>
      <c r="C2" s="308"/>
      <c r="D2" s="306"/>
      <c r="E2" s="307"/>
      <c r="F2" s="307"/>
      <c r="G2" s="306"/>
      <c r="H2" s="306"/>
      <c r="I2" s="306"/>
      <c r="J2" s="306"/>
    </row>
    <row r="3" spans="1:10" customFormat="1" ht="40.5">
      <c r="A3" s="515" t="s">
        <v>207</v>
      </c>
      <c r="B3" s="515"/>
      <c r="C3" s="515"/>
      <c r="D3" s="515"/>
      <c r="E3" s="515"/>
      <c r="F3" s="515"/>
      <c r="G3" s="515"/>
      <c r="H3" s="515"/>
      <c r="I3" s="309"/>
      <c r="J3" s="309"/>
    </row>
    <row r="4" spans="1:10" s="61" customFormat="1" ht="14.25">
      <c r="A4" s="310"/>
      <c r="B4" s="311"/>
      <c r="C4" s="311"/>
      <c r="D4" s="311"/>
      <c r="E4" s="311"/>
      <c r="F4" s="311"/>
      <c r="G4" s="311"/>
      <c r="H4" s="311"/>
      <c r="I4" s="311"/>
      <c r="J4" s="311"/>
    </row>
    <row r="5" spans="1:10" customFormat="1" ht="19.5">
      <c r="A5" s="516" t="s">
        <v>208</v>
      </c>
      <c r="B5" s="516"/>
      <c r="C5" s="516"/>
      <c r="D5" s="516"/>
      <c r="E5" s="516"/>
      <c r="F5" s="516"/>
      <c r="G5" s="516"/>
      <c r="H5" s="516"/>
      <c r="I5" s="312"/>
      <c r="J5" s="312"/>
    </row>
    <row r="6" spans="1:10" s="61" customFormat="1" ht="7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</row>
    <row r="7" spans="1:10" customFormat="1" ht="19.5">
      <c r="A7" s="516" t="str">
        <f>Místo</f>
        <v>Milevsko</v>
      </c>
      <c r="B7" s="516"/>
      <c r="C7" s="516"/>
      <c r="D7" s="516"/>
      <c r="E7" s="516"/>
      <c r="F7" s="516"/>
      <c r="G7" s="516"/>
      <c r="H7" s="516"/>
      <c r="I7" s="312"/>
      <c r="J7" s="312"/>
    </row>
    <row r="8" spans="1:10" customFormat="1" ht="20.25" thickBot="1">
      <c r="A8" s="313" t="str">
        <f>_kat1</f>
        <v>1. Naděje nejmladší 2011</v>
      </c>
      <c r="B8" s="307"/>
      <c r="C8" s="314"/>
      <c r="D8" s="314"/>
      <c r="E8" s="314"/>
      <c r="F8" s="307"/>
      <c r="G8" s="314"/>
      <c r="H8" s="314"/>
      <c r="I8" s="314"/>
      <c r="J8" s="314"/>
    </row>
    <row r="9" spans="1:10" customFormat="1" ht="20.25" thickTop="1">
      <c r="A9" s="315"/>
      <c r="B9" s="316"/>
      <c r="C9" s="317"/>
      <c r="D9" s="318"/>
      <c r="E9" s="319"/>
      <c r="F9" s="320"/>
      <c r="G9" s="512" t="str">
        <f>Kat1S1</f>
        <v>sestava bez náčiní</v>
      </c>
      <c r="H9" s="513"/>
      <c r="I9" s="513"/>
      <c r="J9" s="321"/>
    </row>
    <row r="10" spans="1:10" customFormat="1" ht="16.5">
      <c r="A10" s="322" t="s">
        <v>254</v>
      </c>
      <c r="B10" s="323" t="s">
        <v>255</v>
      </c>
      <c r="C10" s="324" t="s">
        <v>256</v>
      </c>
      <c r="D10" s="325" t="s">
        <v>3</v>
      </c>
      <c r="E10" s="322" t="s">
        <v>4</v>
      </c>
      <c r="F10" s="326" t="s">
        <v>5</v>
      </c>
      <c r="G10" s="327" t="s">
        <v>257</v>
      </c>
      <c r="H10" s="327" t="s">
        <v>258</v>
      </c>
      <c r="I10" s="328" t="s">
        <v>214</v>
      </c>
      <c r="J10" s="329" t="s">
        <v>259</v>
      </c>
    </row>
    <row r="11" spans="1:10" customFormat="1" ht="15.75" thickBot="1">
      <c r="A11" s="330"/>
      <c r="B11" s="331"/>
      <c r="C11" s="332"/>
      <c r="D11" s="333"/>
      <c r="E11" s="334"/>
      <c r="F11" s="335"/>
      <c r="G11" s="336" t="s">
        <v>212</v>
      </c>
      <c r="H11" s="336" t="s">
        <v>213</v>
      </c>
      <c r="I11" s="337"/>
      <c r="J11" s="338"/>
    </row>
    <row r="12" spans="1:10" s="63" customFormat="1" ht="18" thickTop="1" thickBot="1">
      <c r="A12" s="339">
        <v>1</v>
      </c>
      <c r="B12" s="339">
        <f>Seznam!B3</f>
        <v>2</v>
      </c>
      <c r="C12" s="340" t="str">
        <f>Seznam!C3</f>
        <v>Alexandra Marešová</v>
      </c>
      <c r="D12" s="339">
        <f>Seznam!D3</f>
        <v>2011</v>
      </c>
      <c r="E12" s="341" t="str">
        <f>Seznam!E3</f>
        <v>TJ Bohemians Praha</v>
      </c>
      <c r="F12" s="342"/>
      <c r="G12" s="369">
        <f>'Z1+Z2+Z3'!Y10</f>
        <v>1.1000000000000001</v>
      </c>
      <c r="H12" s="343">
        <f>'Z1+Z2+Z3'!Z10</f>
        <v>5.35</v>
      </c>
      <c r="I12" s="344">
        <f>'Z1+Z2+Z3'!AA10</f>
        <v>0</v>
      </c>
      <c r="J12" s="345">
        <f>'Z1+Z2+Z3'!AB10</f>
        <v>6.4499999999999993</v>
      </c>
    </row>
    <row r="13" spans="1:10" s="63" customFormat="1" ht="17.25" thickTop="1">
      <c r="A13" s="339">
        <v>2</v>
      </c>
      <c r="B13" s="339">
        <f>Seznam!B2</f>
        <v>1</v>
      </c>
      <c r="C13" s="340" t="str">
        <f>Seznam!C2</f>
        <v>Beata Procházková</v>
      </c>
      <c r="D13" s="339">
        <f>Seznam!D2</f>
        <v>2011</v>
      </c>
      <c r="E13" s="341" t="str">
        <f>Seznam!E2</f>
        <v>RG Proactive Milevsko</v>
      </c>
      <c r="F13" s="342"/>
      <c r="G13" s="369">
        <f>'Z1+Z2+Z3'!Y9</f>
        <v>0.5</v>
      </c>
      <c r="H13" s="343">
        <f>'Z1+Z2+Z3'!Z9</f>
        <v>3.95</v>
      </c>
      <c r="I13" s="344">
        <f>'Z1+Z2+Z3'!AA9</f>
        <v>0.3</v>
      </c>
      <c r="J13" s="345">
        <f>'Z1+Z2+Z3'!AB9</f>
        <v>4.1500000000000004</v>
      </c>
    </row>
    <row r="14" spans="1:10" ht="19.5">
      <c r="A14" s="346"/>
      <c r="B14" s="347"/>
      <c r="C14" s="347"/>
      <c r="D14" s="348"/>
      <c r="E14" s="347"/>
      <c r="F14" s="348"/>
      <c r="G14" s="347"/>
      <c r="H14" s="347"/>
      <c r="I14" s="347"/>
      <c r="J14" s="347"/>
    </row>
    <row r="15" spans="1:10" customFormat="1" ht="20.25" thickBot="1">
      <c r="A15" s="313" t="str">
        <f>_kat2</f>
        <v>2. Naděje nejmladší 2010</v>
      </c>
      <c r="B15" s="307"/>
      <c r="C15" s="314"/>
      <c r="D15" s="314"/>
      <c r="E15" s="314"/>
      <c r="F15" s="307"/>
      <c r="G15" s="314"/>
      <c r="H15" s="314"/>
      <c r="I15" s="314"/>
      <c r="J15" s="314"/>
    </row>
    <row r="16" spans="1:10" customFormat="1" ht="20.25" thickTop="1">
      <c r="A16" s="349"/>
      <c r="B16" s="316"/>
      <c r="C16" s="317"/>
      <c r="D16" s="318"/>
      <c r="E16" s="319"/>
      <c r="F16" s="320"/>
      <c r="G16" s="512" t="str">
        <f>Kat2S1</f>
        <v>sestava bez náčiní</v>
      </c>
      <c r="H16" s="513"/>
      <c r="I16" s="513"/>
      <c r="J16" s="321"/>
    </row>
    <row r="17" spans="1:10" customFormat="1" ht="16.5">
      <c r="A17" s="329" t="s">
        <v>254</v>
      </c>
      <c r="B17" s="323" t="s">
        <v>255</v>
      </c>
      <c r="C17" s="324" t="s">
        <v>256</v>
      </c>
      <c r="D17" s="325" t="s">
        <v>3</v>
      </c>
      <c r="E17" s="322" t="s">
        <v>4</v>
      </c>
      <c r="F17" s="326" t="s">
        <v>5</v>
      </c>
      <c r="G17" s="327" t="s">
        <v>257</v>
      </c>
      <c r="H17" s="327" t="s">
        <v>258</v>
      </c>
      <c r="I17" s="328" t="s">
        <v>214</v>
      </c>
      <c r="J17" s="329" t="s">
        <v>259</v>
      </c>
    </row>
    <row r="18" spans="1:10" customFormat="1" ht="15.75" thickBot="1">
      <c r="A18" s="338"/>
      <c r="B18" s="331"/>
      <c r="C18" s="332"/>
      <c r="D18" s="333"/>
      <c r="E18" s="334"/>
      <c r="F18" s="335"/>
      <c r="G18" s="336" t="s">
        <v>212</v>
      </c>
      <c r="H18" s="336" t="s">
        <v>213</v>
      </c>
      <c r="I18" s="337"/>
      <c r="J18" s="338"/>
    </row>
    <row r="19" spans="1:10" s="63" customFormat="1" ht="18" thickTop="1" thickBot="1">
      <c r="A19" s="350">
        <v>1</v>
      </c>
      <c r="B19" s="351">
        <f>Seznam!B4</f>
        <v>1</v>
      </c>
      <c r="C19" s="352" t="str">
        <f>Seznam!C4</f>
        <v>Barbora Kroufková</v>
      </c>
      <c r="D19" s="353">
        <f>Seznam!D4</f>
        <v>2010</v>
      </c>
      <c r="E19" s="354" t="str">
        <f>Seznam!E4</f>
        <v>RG Proactive Milevsko</v>
      </c>
      <c r="F19" s="350" t="e">
        <f>Seznam!#REF!</f>
        <v>#REF!</v>
      </c>
      <c r="G19" s="369">
        <f>'Z1+Z2+Z3'!Y17</f>
        <v>1.1659999999999999</v>
      </c>
      <c r="H19" s="343">
        <f>'Z1+Z2+Z3'!Z17</f>
        <v>5.9</v>
      </c>
      <c r="I19" s="344">
        <f>'Z1+Z2+Z3'!AA17</f>
        <v>0</v>
      </c>
      <c r="J19" s="345">
        <f>'Z1+Z2+Z3'!AB17</f>
        <v>7.0660000000000007</v>
      </c>
    </row>
    <row r="20" spans="1:10" s="63" customFormat="1" ht="17.25" thickTop="1">
      <c r="A20" s="355">
        <v>2</v>
      </c>
      <c r="B20" s="356">
        <f>Seznam!B5</f>
        <v>2</v>
      </c>
      <c r="C20" s="340" t="str">
        <f>Seznam!C5</f>
        <v>Anna Dalecká</v>
      </c>
      <c r="D20" s="339">
        <f>Seznam!D5</f>
        <v>2010</v>
      </c>
      <c r="E20" s="357" t="str">
        <f>Seznam!E5</f>
        <v>TJ Bohemians Praha</v>
      </c>
      <c r="F20" s="355" t="e">
        <f>Seznam!#REF!</f>
        <v>#REF!</v>
      </c>
      <c r="G20" s="369">
        <f>'Z1+Z2+Z3'!Y18</f>
        <v>0.66600000000000004</v>
      </c>
      <c r="H20" s="343">
        <f>'Z1+Z2+Z3'!Z18</f>
        <v>4.5</v>
      </c>
      <c r="I20" s="344">
        <f>'Z1+Z2+Z3'!AA18</f>
        <v>0</v>
      </c>
      <c r="J20" s="345">
        <f>'Z1+Z2+Z3'!AB18</f>
        <v>5.1660000000000004</v>
      </c>
    </row>
    <row r="21" spans="1:10" ht="19.5">
      <c r="A21" s="346"/>
      <c r="B21" s="347"/>
      <c r="C21" s="347"/>
      <c r="D21" s="348"/>
      <c r="E21" s="347"/>
      <c r="F21" s="348"/>
      <c r="G21" s="347"/>
      <c r="H21" s="347"/>
      <c r="I21" s="347"/>
      <c r="J21" s="347"/>
    </row>
    <row r="22" spans="1:10" ht="20.25" thickBot="1">
      <c r="A22" s="313" t="s">
        <v>36</v>
      </c>
      <c r="B22" s="313"/>
      <c r="C22" s="313"/>
      <c r="D22" s="348"/>
      <c r="E22" s="358"/>
      <c r="F22" s="348"/>
      <c r="G22" s="358"/>
      <c r="H22" s="358"/>
      <c r="I22" s="358"/>
      <c r="J22" s="358"/>
    </row>
    <row r="23" spans="1:10" ht="20.25" thickTop="1">
      <c r="A23" s="349"/>
      <c r="B23" s="316"/>
      <c r="C23" s="317"/>
      <c r="D23" s="318"/>
      <c r="E23" s="319"/>
      <c r="F23" s="320"/>
      <c r="G23" s="512" t="str">
        <f>Kat2S1</f>
        <v>sestava bez náčiní</v>
      </c>
      <c r="H23" s="513"/>
      <c r="I23" s="513"/>
      <c r="J23" s="321"/>
    </row>
    <row r="24" spans="1:10" ht="16.5">
      <c r="A24" s="329" t="s">
        <v>254</v>
      </c>
      <c r="B24" s="323" t="s">
        <v>255</v>
      </c>
      <c r="C24" s="324" t="s">
        <v>256</v>
      </c>
      <c r="D24" s="325" t="s">
        <v>3</v>
      </c>
      <c r="E24" s="322" t="s">
        <v>4</v>
      </c>
      <c r="F24" s="326" t="s">
        <v>5</v>
      </c>
      <c r="G24" s="327" t="s">
        <v>257</v>
      </c>
      <c r="H24" s="327" t="s">
        <v>258</v>
      </c>
      <c r="I24" s="328" t="s">
        <v>214</v>
      </c>
      <c r="J24" s="329" t="s">
        <v>259</v>
      </c>
    </row>
    <row r="25" spans="1:10" ht="15.75" thickBot="1">
      <c r="A25" s="338"/>
      <c r="B25" s="331"/>
      <c r="C25" s="332"/>
      <c r="D25" s="333"/>
      <c r="E25" s="334"/>
      <c r="F25" s="335"/>
      <c r="G25" s="336" t="s">
        <v>212</v>
      </c>
      <c r="H25" s="336" t="s">
        <v>213</v>
      </c>
      <c r="I25" s="337"/>
      <c r="J25" s="338"/>
    </row>
    <row r="26" spans="1:10" ht="18" thickTop="1" thickBot="1">
      <c r="A26" s="355">
        <v>1</v>
      </c>
      <c r="B26" s="356">
        <f>Seznam!B8</f>
        <v>5</v>
      </c>
      <c r="C26" s="340" t="str">
        <f>Seznam!C8</f>
        <v>Kateřina Bendová</v>
      </c>
      <c r="D26" s="339">
        <f>Seznam!D8</f>
        <v>2009</v>
      </c>
      <c r="E26" s="357" t="str">
        <f>Seznam!E8</f>
        <v>RG Proactive Milevsko</v>
      </c>
      <c r="F26" s="355" t="e">
        <f>Seznam!#REF!</f>
        <v>#REF!</v>
      </c>
      <c r="G26" s="369">
        <f>'Z1+Z2+Z3'!Y28</f>
        <v>1.5660000000000001</v>
      </c>
      <c r="H26" s="343">
        <f>'Z1+Z2+Z3'!Z28</f>
        <v>6.7</v>
      </c>
      <c r="I26" s="344">
        <f>'Z1+Z2+Z3'!AA28</f>
        <v>0</v>
      </c>
      <c r="J26" s="345">
        <f>'Z1+Z2+Z3'!AB28</f>
        <v>8.266</v>
      </c>
    </row>
    <row r="27" spans="1:10" ht="18" thickTop="1" thickBot="1">
      <c r="A27" s="355">
        <v>2</v>
      </c>
      <c r="B27" s="356">
        <f>Seznam!B9</f>
        <v>7</v>
      </c>
      <c r="C27" s="340" t="str">
        <f>Seznam!C9</f>
        <v>Veronika Marešová</v>
      </c>
      <c r="D27" s="339">
        <f>Seznam!D9</f>
        <v>2009</v>
      </c>
      <c r="E27" s="357" t="str">
        <f>Seznam!E9</f>
        <v>TJ Bohemians Praha</v>
      </c>
      <c r="F27" s="355"/>
      <c r="G27" s="369">
        <f>'Z1+Z2+Z3'!Y29</f>
        <v>1.333</v>
      </c>
      <c r="H27" s="343">
        <f>'Z1+Z2+Z3'!Z29</f>
        <v>6.2</v>
      </c>
      <c r="I27" s="344">
        <f>'Z1+Z2+Z3'!AA29</f>
        <v>0</v>
      </c>
      <c r="J27" s="345">
        <f>'Z1+Z2+Z3'!AB29</f>
        <v>7.5330000000000004</v>
      </c>
    </row>
    <row r="28" spans="1:10" ht="18" thickTop="1" thickBot="1">
      <c r="A28" s="355">
        <v>3</v>
      </c>
      <c r="B28" s="356">
        <f>Seznam!B7</f>
        <v>4</v>
      </c>
      <c r="C28" s="340" t="str">
        <f>Seznam!C7</f>
        <v xml:space="preserve">Kateřina Černá </v>
      </c>
      <c r="D28" s="339">
        <f>Seznam!D7</f>
        <v>2009</v>
      </c>
      <c r="E28" s="357" t="str">
        <f>Seznam!E7</f>
        <v>TJ Slavoj Plzeň</v>
      </c>
      <c r="F28" s="355">
        <f>Seznam!F13</f>
        <v>0</v>
      </c>
      <c r="G28" s="369">
        <f>'Z1+Z2+Z3'!Y27</f>
        <v>0.8</v>
      </c>
      <c r="H28" s="343">
        <f>'Z1+Z2+Z3'!Z27</f>
        <v>6.25</v>
      </c>
      <c r="I28" s="344">
        <f>'Z1+Z2+Z3'!AA27</f>
        <v>0</v>
      </c>
      <c r="J28" s="345">
        <f>'Z1+Z2+Z3'!AB27</f>
        <v>7.05</v>
      </c>
    </row>
    <row r="29" spans="1:10" ht="16.5" customHeight="1" thickTop="1" thickBot="1">
      <c r="A29" s="359">
        <v>4</v>
      </c>
      <c r="B29" s="360">
        <f>Seznam!B6</f>
        <v>2</v>
      </c>
      <c r="C29" s="361" t="str">
        <f>Seznam!C6</f>
        <v>Barbora Hubatková</v>
      </c>
      <c r="D29" s="362">
        <f>Seznam!D6</f>
        <v>2009</v>
      </c>
      <c r="E29" s="363" t="str">
        <f>Seznam!E6</f>
        <v>TJ Bohemians Praha</v>
      </c>
      <c r="F29" s="359" t="e">
        <f>Seznam!#REF!</f>
        <v>#REF!</v>
      </c>
      <c r="G29" s="370">
        <f>'Z1+Z2+Z3'!Y26</f>
        <v>0.93300000000000005</v>
      </c>
      <c r="H29" s="364">
        <f>'Z1+Z2+Z3'!Z26</f>
        <v>6</v>
      </c>
      <c r="I29" s="365">
        <f>'Z1+Z2+Z3'!AA26</f>
        <v>0</v>
      </c>
      <c r="J29" s="366">
        <f>'Z1+Z2+Z3'!AB26</f>
        <v>6.9329999999999998</v>
      </c>
    </row>
    <row r="30" spans="1:10" ht="15.75" thickTop="1">
      <c r="A30" s="359">
        <v>5</v>
      </c>
      <c r="B30" s="360">
        <f>Seznam!B10</f>
        <v>11</v>
      </c>
      <c r="C30" s="361" t="str">
        <f>Seznam!C10</f>
        <v>Eliška Němečková</v>
      </c>
      <c r="D30" s="362">
        <f>Seznam!D10</f>
        <v>2009</v>
      </c>
      <c r="E30" s="363" t="str">
        <f>Seznam!E10</f>
        <v>TJ Bohemians Praha</v>
      </c>
      <c r="F30" s="359" t="e">
        <f>Seznam!#REF!</f>
        <v>#REF!</v>
      </c>
      <c r="G30" s="370">
        <f>'Z1+Z2+Z3'!Y30</f>
        <v>0.83299999999999996</v>
      </c>
      <c r="H30" s="364">
        <f>'Z1+Z2+Z3'!Z30</f>
        <v>6</v>
      </c>
      <c r="I30" s="365">
        <f>'Z1+Z2+Z3'!AA30</f>
        <v>0</v>
      </c>
      <c r="J30" s="366">
        <f>'Z1+Z2+Z3'!AB30</f>
        <v>6.8330000000000002</v>
      </c>
    </row>
  </sheetData>
  <sortState ref="B26:J30">
    <sortCondition descending="1" ref="J26:J30"/>
  </sortState>
  <mergeCells count="7">
    <mergeCell ref="G23:I23"/>
    <mergeCell ref="G16:I16"/>
    <mergeCell ref="G9:I9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" header="0" footer="0"/>
  <pageSetup paperSize="9" scale="9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Zeros="0" topLeftCell="A20" workbookViewId="0">
      <selection activeCell="T11" sqref="T11"/>
    </sheetView>
  </sheetViews>
  <sheetFormatPr defaultRowHeight="15"/>
  <cols>
    <col min="1" max="1" width="9.7109375" style="67" customWidth="1"/>
    <col min="2" max="2" width="5.85546875" style="67" bestFit="1" customWidth="1"/>
    <col min="3" max="3" width="19.7109375" style="67" bestFit="1" customWidth="1"/>
    <col min="4" max="4" width="6.7109375" style="66" customWidth="1"/>
    <col min="5" max="5" width="29" style="67" customWidth="1"/>
    <col min="6" max="6" width="5" style="66" hidden="1" customWidth="1"/>
    <col min="7" max="7" width="6.7109375" style="67" hidden="1" customWidth="1"/>
    <col min="8" max="9" width="9.42578125" style="67" bestFit="1" customWidth="1"/>
    <col min="10" max="10" width="8.85546875" style="67" bestFit="1" customWidth="1"/>
    <col min="11" max="11" width="8.85546875" style="67" customWidth="1"/>
    <col min="12" max="12" width="6.7109375" style="67" bestFit="1" customWidth="1"/>
    <col min="13" max="14" width="9.42578125" style="67" bestFit="1" customWidth="1"/>
    <col min="15" max="16" width="8.85546875" style="67" bestFit="1" customWidth="1"/>
    <col min="17" max="16384" width="9.140625" style="67"/>
  </cols>
  <sheetData>
    <row r="1" spans="1:17" customFormat="1" ht="24.75">
      <c r="A1" s="522" t="s">
        <v>253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7" customFormat="1">
      <c r="A2" s="57"/>
      <c r="B2" s="58"/>
      <c r="D2" s="57"/>
      <c r="E2" s="58"/>
      <c r="F2" s="58"/>
      <c r="G2" s="57"/>
      <c r="H2" s="57"/>
      <c r="I2" s="57"/>
      <c r="J2" s="57"/>
      <c r="K2" s="62"/>
    </row>
    <row r="3" spans="1:17" customFormat="1" ht="40.5">
      <c r="A3" s="523" t="s">
        <v>207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</row>
    <row r="4" spans="1:17" s="61" customFormat="1" ht="14.25">
      <c r="A4" s="59"/>
      <c r="B4" s="60"/>
      <c r="C4" s="60"/>
      <c r="D4" s="60"/>
      <c r="E4" s="60"/>
      <c r="F4" s="60"/>
      <c r="G4" s="60"/>
      <c r="H4" s="60"/>
      <c r="I4" s="60"/>
      <c r="J4" s="60"/>
      <c r="K4" s="69"/>
    </row>
    <row r="5" spans="1:17" customFormat="1" ht="19.5">
      <c r="A5" s="524" t="s">
        <v>208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</row>
    <row r="6" spans="1:17" s="61" customFormat="1" ht="7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9"/>
    </row>
    <row r="7" spans="1:17" customFormat="1" ht="19.5">
      <c r="A7" s="524" t="str">
        <f>Místo</f>
        <v>Milevsko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</row>
    <row r="8" spans="1:17" ht="19.5">
      <c r="A8" s="64"/>
      <c r="B8" s="65"/>
      <c r="C8" s="65"/>
      <c r="E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7" ht="20.25" thickBot="1">
      <c r="A9" s="313" t="s">
        <v>61</v>
      </c>
      <c r="B9" s="358"/>
      <c r="C9" s="358"/>
      <c r="D9" s="348"/>
      <c r="E9" s="358"/>
      <c r="F9" s="34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</row>
    <row r="10" spans="1:17" ht="17.25" thickTop="1">
      <c r="A10" s="371"/>
      <c r="B10" s="372"/>
      <c r="C10" s="373"/>
      <c r="D10" s="374"/>
      <c r="E10" s="375"/>
      <c r="F10" s="376"/>
      <c r="G10" s="517" t="str">
        <f>Kat3S1</f>
        <v>sestava bez náčiní</v>
      </c>
      <c r="H10" s="518"/>
      <c r="I10" s="518"/>
      <c r="J10" s="518"/>
      <c r="K10" s="519"/>
      <c r="L10" s="517" t="s">
        <v>200</v>
      </c>
      <c r="M10" s="518"/>
      <c r="N10" s="518"/>
      <c r="O10" s="518"/>
      <c r="P10" s="519"/>
      <c r="Q10" s="377"/>
    </row>
    <row r="11" spans="1:17" ht="16.5">
      <c r="A11" s="378" t="s">
        <v>254</v>
      </c>
      <c r="B11" s="379" t="s">
        <v>255</v>
      </c>
      <c r="C11" s="380" t="s">
        <v>256</v>
      </c>
      <c r="D11" s="381" t="s">
        <v>3</v>
      </c>
      <c r="E11" s="382" t="s">
        <v>4</v>
      </c>
      <c r="F11" s="378" t="s">
        <v>5</v>
      </c>
      <c r="G11" s="520" t="s">
        <v>218</v>
      </c>
      <c r="H11" s="383" t="s">
        <v>257</v>
      </c>
      <c r="I11" s="383" t="s">
        <v>258</v>
      </c>
      <c r="J11" s="383" t="s">
        <v>214</v>
      </c>
      <c r="K11" s="384" t="s">
        <v>259</v>
      </c>
      <c r="L11" s="520" t="s">
        <v>218</v>
      </c>
      <c r="M11" s="383" t="s">
        <v>257</v>
      </c>
      <c r="N11" s="383" t="s">
        <v>258</v>
      </c>
      <c r="O11" s="383" t="s">
        <v>214</v>
      </c>
      <c r="P11" s="384" t="s">
        <v>259</v>
      </c>
      <c r="Q11" s="385" t="s">
        <v>260</v>
      </c>
    </row>
    <row r="12" spans="1:17" ht="15.75" customHeight="1" thickBot="1">
      <c r="A12" s="386"/>
      <c r="B12" s="387"/>
      <c r="C12" s="388"/>
      <c r="D12" s="389"/>
      <c r="E12" s="390"/>
      <c r="F12" s="391"/>
      <c r="G12" s="521"/>
      <c r="H12" s="392" t="s">
        <v>212</v>
      </c>
      <c r="I12" s="392" t="s">
        <v>213</v>
      </c>
      <c r="J12" s="392"/>
      <c r="K12" s="393"/>
      <c r="L12" s="521"/>
      <c r="M12" s="392" t="s">
        <v>212</v>
      </c>
      <c r="N12" s="392" t="s">
        <v>213</v>
      </c>
      <c r="O12" s="392"/>
      <c r="P12" s="393"/>
      <c r="Q12" s="394"/>
    </row>
    <row r="13" spans="1:17" ht="16.5" hidden="1" customHeight="1">
      <c r="A13" s="376">
        <v>1</v>
      </c>
      <c r="B13" s="372">
        <v>17</v>
      </c>
      <c r="C13" s="395"/>
      <c r="D13" s="396"/>
      <c r="E13" s="397"/>
      <c r="F13" s="398" t="s">
        <v>261</v>
      </c>
      <c r="G13" s="399"/>
      <c r="H13" s="400">
        <v>0</v>
      </c>
      <c r="I13" s="400" t="e">
        <v>#NUM!</v>
      </c>
      <c r="J13" s="400">
        <v>0</v>
      </c>
      <c r="K13" s="401" t="e">
        <v>#NUM!</v>
      </c>
      <c r="L13" s="399"/>
      <c r="M13" s="400">
        <v>0</v>
      </c>
      <c r="N13" s="400" t="e">
        <v>#NUM!</v>
      </c>
      <c r="O13" s="400">
        <v>0</v>
      </c>
      <c r="P13" s="401" t="e">
        <v>#NUM!</v>
      </c>
      <c r="Q13" s="402" t="e">
        <v>#NUM!</v>
      </c>
    </row>
    <row r="14" spans="1:17" s="68" customFormat="1" ht="18" thickTop="1" thickBot="1">
      <c r="A14" s="403">
        <v>1</v>
      </c>
      <c r="B14" s="403">
        <f>Seznam!B11</f>
        <v>1</v>
      </c>
      <c r="C14" s="404" t="str">
        <f>Seznam!C11</f>
        <v>Světlana Moravcová</v>
      </c>
      <c r="D14" s="405">
        <f>Seznam!D11</f>
        <v>2009</v>
      </c>
      <c r="E14" s="406" t="str">
        <f>Seznam!E11</f>
        <v>TJ Slavoj Plzeň</v>
      </c>
      <c r="F14" s="403" t="e">
        <f>Seznam!#REF!</f>
        <v>#REF!</v>
      </c>
      <c r="G14" s="407" t="e">
        <f>#REF!</f>
        <v>#REF!</v>
      </c>
      <c r="H14" s="343">
        <f>'Z4'!X9</f>
        <v>1.5660000000000001</v>
      </c>
      <c r="I14" s="343">
        <f>'Z4'!Y9</f>
        <v>6.75</v>
      </c>
      <c r="J14" s="408">
        <f>'Z4'!Z9</f>
        <v>0</v>
      </c>
      <c r="K14" s="409">
        <f>'Z4'!AA9</f>
        <v>8.3160000000000007</v>
      </c>
      <c r="L14" s="407">
        <f>'Z5a+Z5b'!W39</f>
        <v>0</v>
      </c>
      <c r="M14" s="343">
        <f>'Z4'!X16</f>
        <v>1.1000000000000001</v>
      </c>
      <c r="N14" s="343">
        <f>'Z4'!Y16</f>
        <v>5.75</v>
      </c>
      <c r="O14" s="408">
        <f>'Z4'!Z16</f>
        <v>0</v>
      </c>
      <c r="P14" s="409">
        <f>'Z4'!AA16</f>
        <v>6.85</v>
      </c>
      <c r="Q14" s="410">
        <f>'Z4'!AB16</f>
        <v>15.166</v>
      </c>
    </row>
    <row r="15" spans="1:17" s="68" customFormat="1" ht="18" thickTop="1" thickBot="1">
      <c r="A15" s="411">
        <v>2</v>
      </c>
      <c r="B15" s="411">
        <f>Seznam!B12</f>
        <v>2</v>
      </c>
      <c r="C15" s="412" t="str">
        <f>Seznam!C12</f>
        <v>Zuzana Nábělková</v>
      </c>
      <c r="D15" s="413">
        <f>Seznam!D12</f>
        <v>2009</v>
      </c>
      <c r="E15" s="414" t="str">
        <f>Seznam!E12</f>
        <v>Středisko volného času Bruntál</v>
      </c>
      <c r="F15" s="411" t="e">
        <f>Seznam!#REF!</f>
        <v>#REF!</v>
      </c>
      <c r="G15" s="415" t="e">
        <f>#REF!</f>
        <v>#REF!</v>
      </c>
      <c r="H15" s="343">
        <f>'Z4'!X10</f>
        <v>1.4330000000000001</v>
      </c>
      <c r="I15" s="343">
        <f>'Z4'!Y10</f>
        <v>6.45</v>
      </c>
      <c r="J15" s="408">
        <f>'Z4'!Z10</f>
        <v>0</v>
      </c>
      <c r="K15" s="409">
        <f>'Z4'!AA10</f>
        <v>7.883</v>
      </c>
      <c r="L15" s="407" t="str">
        <f>'Z5a+Z5b'!W37</f>
        <v xml:space="preserve"> </v>
      </c>
      <c r="M15" s="343">
        <f>'Z4'!X17</f>
        <v>0.9</v>
      </c>
      <c r="N15" s="343">
        <f>'Z4'!Y17</f>
        <v>5</v>
      </c>
      <c r="O15" s="408">
        <f>'Z4'!Z17</f>
        <v>0</v>
      </c>
      <c r="P15" s="409">
        <f>'Z4'!AA17</f>
        <v>5.9</v>
      </c>
      <c r="Q15" s="410">
        <f>'Z4'!AB17</f>
        <v>13.783000000000001</v>
      </c>
    </row>
    <row r="16" spans="1:17" s="68" customFormat="1" ht="17.25" thickTop="1">
      <c r="A16" s="411">
        <v>3</v>
      </c>
      <c r="B16" s="411">
        <f>Seznam!B13</f>
        <v>3</v>
      </c>
      <c r="C16" s="412" t="str">
        <f>Seznam!C13</f>
        <v>Kateřina Vinšová</v>
      </c>
      <c r="D16" s="413">
        <f>Seznam!D13</f>
        <v>2009</v>
      </c>
      <c r="E16" s="414" t="str">
        <f>Seznam!E13</f>
        <v>TJ Slavoj Plzeň</v>
      </c>
      <c r="F16" s="411" t="e">
        <f>Seznam!#REF!</f>
        <v>#REF!</v>
      </c>
      <c r="G16" s="415" t="e">
        <f>#REF!</f>
        <v>#REF!</v>
      </c>
      <c r="H16" s="343">
        <f>'Z4'!X11</f>
        <v>1.0660000000000001</v>
      </c>
      <c r="I16" s="343">
        <f>'Z4'!Y11</f>
        <v>6</v>
      </c>
      <c r="J16" s="408">
        <f>'Z4'!Z11</f>
        <v>0</v>
      </c>
      <c r="K16" s="409">
        <f>'Z4'!AA11</f>
        <v>7.0659999999999998</v>
      </c>
      <c r="L16" s="407" t="str">
        <f>'Z5a+Z5b'!W26</f>
        <v xml:space="preserve"> </v>
      </c>
      <c r="M16" s="343">
        <f>'Z4'!X18</f>
        <v>0.66600000000000004</v>
      </c>
      <c r="N16" s="343">
        <f>'Z4'!Y18</f>
        <v>5.15</v>
      </c>
      <c r="O16" s="408">
        <f>'Z4'!Z18</f>
        <v>0</v>
      </c>
      <c r="P16" s="409">
        <f>'Z4'!AA18</f>
        <v>5.8160000000000007</v>
      </c>
      <c r="Q16" s="410">
        <f>'Z4'!AB18</f>
        <v>12.882000000000001</v>
      </c>
    </row>
    <row r="17" spans="1:19">
      <c r="A17" s="358"/>
      <c r="B17" s="358"/>
      <c r="C17" s="358"/>
      <c r="D17" s="348"/>
      <c r="E17" s="358"/>
      <c r="F17" s="34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S17" s="67" t="s">
        <v>262</v>
      </c>
    </row>
    <row r="18" spans="1:19" ht="20.25" thickBot="1">
      <c r="A18" s="313" t="s">
        <v>263</v>
      </c>
      <c r="B18" s="313"/>
      <c r="C18" s="313"/>
      <c r="D18" s="348"/>
      <c r="E18" s="358"/>
      <c r="F18" s="34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</row>
    <row r="19" spans="1:19" ht="17.25" thickTop="1">
      <c r="A19" s="371"/>
      <c r="B19" s="372"/>
      <c r="C19" s="373"/>
      <c r="D19" s="374"/>
      <c r="E19" s="375"/>
      <c r="F19" s="376"/>
      <c r="G19" s="517" t="str">
        <f>Kat3S1</f>
        <v>sestava bez náčiní</v>
      </c>
      <c r="H19" s="518"/>
      <c r="I19" s="518"/>
      <c r="J19" s="518"/>
      <c r="K19" s="519"/>
      <c r="L19" s="517" t="s">
        <v>200</v>
      </c>
      <c r="M19" s="518"/>
      <c r="N19" s="518"/>
      <c r="O19" s="518"/>
      <c r="P19" s="519"/>
      <c r="Q19" s="377"/>
    </row>
    <row r="20" spans="1:19" ht="16.5">
      <c r="A20" s="378" t="s">
        <v>254</v>
      </c>
      <c r="B20" s="379" t="s">
        <v>255</v>
      </c>
      <c r="C20" s="380" t="s">
        <v>256</v>
      </c>
      <c r="D20" s="381" t="s">
        <v>3</v>
      </c>
      <c r="E20" s="382" t="s">
        <v>4</v>
      </c>
      <c r="F20" s="378" t="s">
        <v>5</v>
      </c>
      <c r="G20" s="520" t="s">
        <v>218</v>
      </c>
      <c r="H20" s="383" t="s">
        <v>257</v>
      </c>
      <c r="I20" s="383" t="s">
        <v>258</v>
      </c>
      <c r="J20" s="383" t="s">
        <v>214</v>
      </c>
      <c r="K20" s="384" t="s">
        <v>259</v>
      </c>
      <c r="L20" s="520" t="s">
        <v>218</v>
      </c>
      <c r="M20" s="383" t="s">
        <v>257</v>
      </c>
      <c r="N20" s="383" t="s">
        <v>258</v>
      </c>
      <c r="O20" s="383" t="s">
        <v>214</v>
      </c>
      <c r="P20" s="384" t="s">
        <v>259</v>
      </c>
      <c r="Q20" s="385" t="s">
        <v>260</v>
      </c>
    </row>
    <row r="21" spans="1:19" ht="15.75" thickBot="1">
      <c r="A21" s="386"/>
      <c r="B21" s="387"/>
      <c r="C21" s="388"/>
      <c r="D21" s="389"/>
      <c r="E21" s="390"/>
      <c r="F21" s="391"/>
      <c r="G21" s="521"/>
      <c r="H21" s="392" t="s">
        <v>212</v>
      </c>
      <c r="I21" s="392" t="s">
        <v>213</v>
      </c>
      <c r="J21" s="392"/>
      <c r="K21" s="393"/>
      <c r="L21" s="521"/>
      <c r="M21" s="392" t="s">
        <v>212</v>
      </c>
      <c r="N21" s="392" t="s">
        <v>213</v>
      </c>
      <c r="O21" s="392"/>
      <c r="P21" s="393"/>
      <c r="Q21" s="394"/>
    </row>
    <row r="22" spans="1:19" ht="18" thickTop="1" thickBot="1">
      <c r="A22" s="416">
        <v>1</v>
      </c>
      <c r="B22" s="417">
        <f>Seznam!B23</f>
        <v>10</v>
      </c>
      <c r="C22" s="418" t="str">
        <f>Seznam!C23</f>
        <v>Kristýna Gutová</v>
      </c>
      <c r="D22" s="419">
        <f>Seznam!D23</f>
        <v>2008</v>
      </c>
      <c r="E22" s="420" t="str">
        <f>Seznam!E23</f>
        <v>TJ Bohemians Praha</v>
      </c>
      <c r="F22" s="421"/>
      <c r="G22" s="422"/>
      <c r="H22" s="423">
        <f>'Z5a+Z5b'!X18</f>
        <v>2.1</v>
      </c>
      <c r="I22" s="423">
        <f>'Z5a+Z5b'!Y18</f>
        <v>7.35</v>
      </c>
      <c r="J22" s="424">
        <f>'Z5a+Z5b'!Z18</f>
        <v>0</v>
      </c>
      <c r="K22" s="425">
        <f>'Z5a+Z5b'!AA18</f>
        <v>9.4499999999999993</v>
      </c>
      <c r="L22" s="422"/>
      <c r="M22" s="423">
        <f>'Z5a+Z5b'!X35</f>
        <v>2.6</v>
      </c>
      <c r="N22" s="423">
        <f>'Z5a+Z5b'!Y35</f>
        <v>6</v>
      </c>
      <c r="O22" s="424">
        <f>'Z5a+Z5b'!Z35</f>
        <v>0</v>
      </c>
      <c r="P22" s="425">
        <f>'Z5a+Z5b'!AA35</f>
        <v>8.6</v>
      </c>
      <c r="Q22" s="426">
        <f>'Z5a+Z5b'!AB35</f>
        <v>18.049999999999997</v>
      </c>
    </row>
    <row r="23" spans="1:19" ht="18" thickTop="1" thickBot="1">
      <c r="A23" s="403">
        <v>2</v>
      </c>
      <c r="B23" s="403">
        <f>Seznam!B21</f>
        <v>8</v>
      </c>
      <c r="C23" s="404" t="str">
        <f>Seznam!C21</f>
        <v>Aneta Šimáková</v>
      </c>
      <c r="D23" s="405">
        <f>Seznam!D21</f>
        <v>2008</v>
      </c>
      <c r="E23" s="406" t="str">
        <f>Seznam!E21</f>
        <v>RG Proactive Milevsko</v>
      </c>
      <c r="F23" s="403"/>
      <c r="G23" s="407"/>
      <c r="H23" s="343">
        <f>'Z5a+Z5b'!X16</f>
        <v>1.766</v>
      </c>
      <c r="I23" s="343">
        <f>'Z5a+Z5b'!Y16</f>
        <v>6.75</v>
      </c>
      <c r="J23" s="408">
        <f>'Z5a+Z5b'!Z16</f>
        <v>0</v>
      </c>
      <c r="K23" s="409">
        <f>'Z5a+Z5b'!AA16</f>
        <v>8.516</v>
      </c>
      <c r="L23" s="407"/>
      <c r="M23" s="343">
        <f>'Z5a+Z5b'!X33</f>
        <v>2.133</v>
      </c>
      <c r="N23" s="343">
        <f>'Z5a+Z5b'!Y33</f>
        <v>6.1</v>
      </c>
      <c r="O23" s="408">
        <f>'Z5a+Z5b'!Z33</f>
        <v>0</v>
      </c>
      <c r="P23" s="409">
        <f>'Z5a+Z5b'!AA33</f>
        <v>8.2330000000000005</v>
      </c>
      <c r="Q23" s="410">
        <f>'Z5a+Z5b'!AB33</f>
        <v>16.749000000000002</v>
      </c>
    </row>
    <row r="24" spans="1:19" ht="18" thickTop="1" thickBot="1">
      <c r="A24" s="411">
        <v>3</v>
      </c>
      <c r="B24" s="411">
        <f>Seznam!B20</f>
        <v>7</v>
      </c>
      <c r="C24" s="412" t="str">
        <f>Seznam!C20</f>
        <v>Viktorie Štěpánová</v>
      </c>
      <c r="D24" s="413">
        <f>Seznam!D20</f>
        <v>2008</v>
      </c>
      <c r="E24" s="414" t="str">
        <f>Seznam!E20</f>
        <v>TJ Bohemians Praha</v>
      </c>
      <c r="F24" s="411"/>
      <c r="G24" s="415"/>
      <c r="H24" s="343">
        <f>'Z5a+Z5b'!X15</f>
        <v>1.7</v>
      </c>
      <c r="I24" s="343">
        <f>'Z5a+Z5b'!Y15</f>
        <v>7.1</v>
      </c>
      <c r="J24" s="408">
        <f>'Z5a+Z5b'!Z15</f>
        <v>0</v>
      </c>
      <c r="K24" s="409">
        <f>'Z5a+Z5b'!AA15</f>
        <v>8.7999999999999989</v>
      </c>
      <c r="L24" s="407"/>
      <c r="M24" s="343">
        <f>'Z5a+Z5b'!X32</f>
        <v>1.466</v>
      </c>
      <c r="N24" s="343">
        <f>'Z5a+Z5b'!Y32</f>
        <v>5.7</v>
      </c>
      <c r="O24" s="408">
        <f>'Z5a+Z5b'!Z32</f>
        <v>0</v>
      </c>
      <c r="P24" s="409">
        <f>'Z5a+Z5b'!AA32</f>
        <v>7.1660000000000004</v>
      </c>
      <c r="Q24" s="410">
        <f>'Z5a+Z5b'!AB32</f>
        <v>15.965999999999999</v>
      </c>
    </row>
    <row r="25" spans="1:19" ht="18" customHeight="1" thickTop="1" thickBot="1">
      <c r="A25" s="427">
        <v>4</v>
      </c>
      <c r="B25" s="427">
        <f>Seznam!B27</f>
        <v>16</v>
      </c>
      <c r="C25" s="428" t="str">
        <f>Seznam!C27</f>
        <v>Julie Lukešová</v>
      </c>
      <c r="D25" s="383">
        <f>Seznam!D27</f>
        <v>2008</v>
      </c>
      <c r="E25" s="429" t="str">
        <f>Seznam!E27</f>
        <v>Středisko volného času Bruntál</v>
      </c>
      <c r="F25" s="427">
        <f>Seznam!F14</f>
        <v>0</v>
      </c>
      <c r="G25" s="430" t="e">
        <f>#REF!</f>
        <v>#REF!</v>
      </c>
      <c r="H25" s="364">
        <f>'Z5a+Z5b'!X22</f>
        <v>1.6</v>
      </c>
      <c r="I25" s="364">
        <f>'Z5a+Z5b'!Y22</f>
        <v>6.4</v>
      </c>
      <c r="J25" s="431">
        <f>'Z5a+Z5b'!Z22</f>
        <v>0</v>
      </c>
      <c r="K25" s="432">
        <f>'Z5a+Z5b'!AA22</f>
        <v>8</v>
      </c>
      <c r="L25" s="433">
        <f>'Z5a+Z5b'!W39</f>
        <v>0</v>
      </c>
      <c r="M25" s="364">
        <f>'Z5a+Z5b'!X39</f>
        <v>1.6659999999999999</v>
      </c>
      <c r="N25" s="364">
        <f>'Z5a+Z5b'!Y39</f>
        <v>5.95</v>
      </c>
      <c r="O25" s="431">
        <f>'Z5a+Z5b'!Z39</f>
        <v>0</v>
      </c>
      <c r="P25" s="432">
        <f>'Z5a+Z5b'!AA39</f>
        <v>7.6159999999999997</v>
      </c>
      <c r="Q25" s="434">
        <f>'Z5a+Z5b'!AB39</f>
        <v>15.616</v>
      </c>
    </row>
    <row r="26" spans="1:19" ht="18" customHeight="1" thickTop="1" thickBot="1">
      <c r="A26" s="427">
        <v>5</v>
      </c>
      <c r="B26" s="427">
        <f>Seznam!B26</f>
        <v>15</v>
      </c>
      <c r="C26" s="428" t="str">
        <f>Seznam!C26</f>
        <v>Adéla Chaloupková</v>
      </c>
      <c r="D26" s="383">
        <f>Seznam!D26</f>
        <v>2008</v>
      </c>
      <c r="E26" s="429" t="str">
        <f>Seznam!E26</f>
        <v>TJ Slavoj Plzeň</v>
      </c>
      <c r="F26" s="427">
        <f>Seznam!F20</f>
        <v>0</v>
      </c>
      <c r="G26" s="430" t="e">
        <f>#REF!</f>
        <v>#REF!</v>
      </c>
      <c r="H26" s="364">
        <f>'Z5a+Z5b'!X21</f>
        <v>1.4</v>
      </c>
      <c r="I26" s="364">
        <f>'Z5a+Z5b'!Y21</f>
        <v>6.6</v>
      </c>
      <c r="J26" s="431">
        <f>'Z5a+Z5b'!Z21</f>
        <v>0</v>
      </c>
      <c r="K26" s="432">
        <f>'Z5a+Z5b'!AA21</f>
        <v>8</v>
      </c>
      <c r="L26" s="433">
        <f>'Z5a+Z5b'!W46</f>
        <v>0</v>
      </c>
      <c r="M26" s="364">
        <f>'Z5a+Z5b'!X38</f>
        <v>0.9</v>
      </c>
      <c r="N26" s="364">
        <f>'Z5a+Z5b'!Y38</f>
        <v>5.55</v>
      </c>
      <c r="O26" s="431">
        <f>'Z5a+Z5b'!Z38</f>
        <v>0</v>
      </c>
      <c r="P26" s="432">
        <f>'Z5a+Z5b'!AA38</f>
        <v>6.45</v>
      </c>
      <c r="Q26" s="434">
        <f>'Z5a+Z5b'!AB38</f>
        <v>14.45</v>
      </c>
    </row>
    <row r="27" spans="1:19" ht="16.5" thickTop="1" thickBot="1">
      <c r="A27" s="427">
        <v>6</v>
      </c>
      <c r="B27" s="427">
        <f>Seznam!B18</f>
        <v>5</v>
      </c>
      <c r="C27" s="428" t="str">
        <f>Seznam!C18</f>
        <v>Kristina Procházková</v>
      </c>
      <c r="D27" s="383">
        <f>Seznam!D18</f>
        <v>2008</v>
      </c>
      <c r="E27" s="429" t="str">
        <f>Seznam!E18</f>
        <v>RG Proactive Milevsko</v>
      </c>
      <c r="F27" s="427"/>
      <c r="G27" s="430"/>
      <c r="H27" s="364">
        <f>'Z5a+Z5b'!X13</f>
        <v>1.3660000000000001</v>
      </c>
      <c r="I27" s="364">
        <f>'Z5a+Z5b'!Y13</f>
        <v>6.6</v>
      </c>
      <c r="J27" s="431">
        <f>'Z5a+Z5b'!Z13</f>
        <v>0</v>
      </c>
      <c r="K27" s="432">
        <f>'Z5a+Z5b'!AA13</f>
        <v>7.9659999999999993</v>
      </c>
      <c r="L27" s="433"/>
      <c r="M27" s="364">
        <f>'Z5a+Z5b'!X30</f>
        <v>0.9</v>
      </c>
      <c r="N27" s="364">
        <f>'Z5a+Z5b'!Y30</f>
        <v>5.25</v>
      </c>
      <c r="O27" s="431">
        <f>'Z5a+Z5b'!Z30</f>
        <v>0</v>
      </c>
      <c r="P27" s="432">
        <f>'Z5a+Z5b'!AA30</f>
        <v>6.15</v>
      </c>
      <c r="Q27" s="434">
        <f>'Z5a+Z5b'!AB30</f>
        <v>14.116</v>
      </c>
    </row>
    <row r="28" spans="1:19" ht="16.5" thickTop="1" thickBot="1">
      <c r="A28" s="427">
        <v>7</v>
      </c>
      <c r="B28" s="427">
        <f>Seznam!B24</f>
        <v>12</v>
      </c>
      <c r="C28" s="428" t="str">
        <f>Seznam!C24</f>
        <v>Karolína Koublová</v>
      </c>
      <c r="D28" s="383">
        <f>Seznam!D24</f>
        <v>2008</v>
      </c>
      <c r="E28" s="429" t="str">
        <f>Seznam!E24</f>
        <v>TJ Slavoj Plzeň</v>
      </c>
      <c r="F28" s="427"/>
      <c r="G28" s="430"/>
      <c r="H28" s="364">
        <f>'Z5a+Z5b'!X19</f>
        <v>1</v>
      </c>
      <c r="I28" s="364">
        <f>'Z5a+Z5b'!Y19</f>
        <v>6.55</v>
      </c>
      <c r="J28" s="431">
        <f>'Z5a+Z5b'!Z19</f>
        <v>0</v>
      </c>
      <c r="K28" s="432">
        <f>'Z5a+Z5b'!AA19</f>
        <v>7.55</v>
      </c>
      <c r="L28" s="433"/>
      <c r="M28" s="364">
        <f>'Z5a+Z5b'!X36</f>
        <v>0.8</v>
      </c>
      <c r="N28" s="364">
        <f>'Z5a+Z5b'!Y36</f>
        <v>5.65</v>
      </c>
      <c r="O28" s="431">
        <f>'Z5a+Z5b'!Z36</f>
        <v>0</v>
      </c>
      <c r="P28" s="432">
        <f>'Z5a+Z5b'!AA36</f>
        <v>6.45</v>
      </c>
      <c r="Q28" s="434">
        <f>'Z5a+Z5b'!AB36</f>
        <v>14</v>
      </c>
    </row>
    <row r="29" spans="1:19" ht="16.5" thickTop="1" thickBot="1">
      <c r="A29" s="427">
        <v>8</v>
      </c>
      <c r="B29" s="427">
        <f>Seznam!B16</f>
        <v>3</v>
      </c>
      <c r="C29" s="428" t="str">
        <f>Seznam!C16</f>
        <v>Ema Matúšová</v>
      </c>
      <c r="D29" s="383">
        <f>Seznam!D16</f>
        <v>2008</v>
      </c>
      <c r="E29" s="429" t="str">
        <f>Seznam!E16</f>
        <v>TJ Bohemians Praha</v>
      </c>
      <c r="F29" s="427">
        <f>Seznam!F22</f>
        <v>0</v>
      </c>
      <c r="G29" s="430" t="e">
        <f>#REF!</f>
        <v>#REF!</v>
      </c>
      <c r="H29" s="364">
        <f>'Z5a+Z5b'!X11</f>
        <v>1.4330000000000001</v>
      </c>
      <c r="I29" s="364">
        <f>'Z5a+Z5b'!Y11</f>
        <v>6.8</v>
      </c>
      <c r="J29" s="431">
        <f>'Z5a+Z5b'!Z11</f>
        <v>0</v>
      </c>
      <c r="K29" s="432">
        <f>'Z5a+Z5b'!AA11</f>
        <v>8.2330000000000005</v>
      </c>
      <c r="L29" s="433">
        <f>'Z5a+Z5b'!W48</f>
        <v>0</v>
      </c>
      <c r="M29" s="364">
        <f>'Z5a+Z5b'!X28</f>
        <v>0.86599999999999999</v>
      </c>
      <c r="N29" s="364">
        <f>'Z5a+Z5b'!Y28</f>
        <v>4.8</v>
      </c>
      <c r="O29" s="431">
        <f>'Z5a+Z5b'!Z28</f>
        <v>0</v>
      </c>
      <c r="P29" s="432">
        <f>'Z5a+Z5b'!AA28</f>
        <v>5.6659999999999995</v>
      </c>
      <c r="Q29" s="434">
        <f>'Z5a+Z5b'!AB28</f>
        <v>13.899000000000001</v>
      </c>
    </row>
    <row r="30" spans="1:19" ht="16.5" thickTop="1" thickBot="1">
      <c r="A30" s="427">
        <v>9</v>
      </c>
      <c r="B30" s="427">
        <f>Seznam!B17</f>
        <v>4</v>
      </c>
      <c r="C30" s="428" t="str">
        <f>Seznam!C17</f>
        <v>Karolína Koželuhová</v>
      </c>
      <c r="D30" s="383">
        <f>Seznam!D17</f>
        <v>2008</v>
      </c>
      <c r="E30" s="429" t="str">
        <f>Seznam!E17</f>
        <v>TJ Slavoj Plzeň</v>
      </c>
      <c r="F30" s="427"/>
      <c r="G30" s="430"/>
      <c r="H30" s="364">
        <f>'Z5a+Z5b'!X12</f>
        <v>0.76600000000000001</v>
      </c>
      <c r="I30" s="364">
        <f>'Z5a+Z5b'!Y12</f>
        <v>6.35</v>
      </c>
      <c r="J30" s="431">
        <f>'Z5a+Z5b'!Z12</f>
        <v>0</v>
      </c>
      <c r="K30" s="432">
        <f>'Z5a+Z5b'!AA12</f>
        <v>7.1159999999999997</v>
      </c>
      <c r="L30" s="433"/>
      <c r="M30" s="364">
        <f>'Z5a+Z5b'!X29</f>
        <v>0.7</v>
      </c>
      <c r="N30" s="364">
        <f>'Z5a+Z5b'!Y29</f>
        <v>5.55</v>
      </c>
      <c r="O30" s="431">
        <f>'Z5a+Z5b'!Z29</f>
        <v>0</v>
      </c>
      <c r="P30" s="432">
        <f>'Z5a+Z5b'!AA29</f>
        <v>6.25</v>
      </c>
      <c r="Q30" s="434">
        <f>'Z5a+Z5b'!AB29</f>
        <v>13.366</v>
      </c>
    </row>
    <row r="31" spans="1:19" ht="16.5" thickTop="1" thickBot="1">
      <c r="A31" s="427">
        <v>10</v>
      </c>
      <c r="B31" s="427">
        <f>Seznam!B22</f>
        <v>9</v>
      </c>
      <c r="C31" s="428" t="str">
        <f>Seznam!C22</f>
        <v>Barbora Hýbnerová</v>
      </c>
      <c r="D31" s="383">
        <f>Seznam!D22</f>
        <v>2008</v>
      </c>
      <c r="E31" s="429" t="str">
        <f>Seznam!E22</f>
        <v>TJ Slavoj Plzeň</v>
      </c>
      <c r="F31" s="427"/>
      <c r="G31" s="430"/>
      <c r="H31" s="364">
        <f>'Z5a+Z5b'!X17</f>
        <v>0.93300000000000005</v>
      </c>
      <c r="I31" s="364">
        <f>'Z5a+Z5b'!Y17</f>
        <v>6</v>
      </c>
      <c r="J31" s="431">
        <f>'Z5a+Z5b'!Z17</f>
        <v>0</v>
      </c>
      <c r="K31" s="432">
        <f>'Z5a+Z5b'!AA17</f>
        <v>6.9329999999999998</v>
      </c>
      <c r="L31" s="433"/>
      <c r="M31" s="364">
        <f>'Z5a+Z5b'!X34</f>
        <v>0.83299999999999996</v>
      </c>
      <c r="N31" s="364">
        <f>'Z5a+Z5b'!Y34</f>
        <v>5.55</v>
      </c>
      <c r="O31" s="431">
        <f>'Z5a+Z5b'!Z34</f>
        <v>0</v>
      </c>
      <c r="P31" s="432">
        <f>'Z5a+Z5b'!AA34</f>
        <v>6.383</v>
      </c>
      <c r="Q31" s="434">
        <f>'Z5a+Z5b'!AB34</f>
        <v>13.315999999999999</v>
      </c>
    </row>
    <row r="32" spans="1:19" ht="16.5" thickTop="1" thickBot="1">
      <c r="A32" s="427">
        <v>11</v>
      </c>
      <c r="B32" s="427">
        <f>Seznam!B19</f>
        <v>6</v>
      </c>
      <c r="C32" s="428" t="str">
        <f>Seznam!C19</f>
        <v>Eva Samková</v>
      </c>
      <c r="D32" s="383">
        <f>Seznam!D19</f>
        <v>2008</v>
      </c>
      <c r="E32" s="429" t="str">
        <f>Seznam!E19</f>
        <v>TJ Slavoj Plzeň</v>
      </c>
      <c r="F32" s="427"/>
      <c r="G32" s="430"/>
      <c r="H32" s="364">
        <f>'Z5a+Z5b'!X14</f>
        <v>0.66600000000000004</v>
      </c>
      <c r="I32" s="364">
        <f>'Z5a+Z5b'!Y14</f>
        <v>6.6</v>
      </c>
      <c r="J32" s="431">
        <f>'Z5a+Z5b'!Z14</f>
        <v>0</v>
      </c>
      <c r="K32" s="432">
        <f>'Z5a+Z5b'!AA14</f>
        <v>7.266</v>
      </c>
      <c r="L32" s="433"/>
      <c r="M32" s="364">
        <f>'Z5a+Z5b'!X31</f>
        <v>0.56599999999999995</v>
      </c>
      <c r="N32" s="364">
        <f>'Z5a+Z5b'!Y31</f>
        <v>5.3</v>
      </c>
      <c r="O32" s="431">
        <f>'Z5a+Z5b'!Z31</f>
        <v>0</v>
      </c>
      <c r="P32" s="432">
        <f>'Z5a+Z5b'!AA31</f>
        <v>5.8659999999999997</v>
      </c>
      <c r="Q32" s="434">
        <f>'Z5a+Z5b'!AB31</f>
        <v>13.132</v>
      </c>
    </row>
    <row r="33" spans="1:17" ht="16.5" thickTop="1" thickBot="1">
      <c r="A33" s="427">
        <v>12</v>
      </c>
      <c r="B33" s="427">
        <f>Seznam!B14</f>
        <v>1</v>
      </c>
      <c r="C33" s="435" t="str">
        <f>Seznam!C14</f>
        <v>Lucie Brožková</v>
      </c>
      <c r="D33" s="436">
        <f>Seznam!D14</f>
        <v>2008</v>
      </c>
      <c r="E33" s="437" t="str">
        <f>Seznam!E14</f>
        <v>TJ Slavoj Plzeň</v>
      </c>
      <c r="F33" s="438" t="s">
        <v>261</v>
      </c>
      <c r="G33" s="439"/>
      <c r="H33" s="364">
        <f>'Z5a+Z5b'!X9</f>
        <v>0.83299999999999996</v>
      </c>
      <c r="I33" s="364">
        <f>'Z5a+Z5b'!Y9</f>
        <v>6.3</v>
      </c>
      <c r="J33" s="431">
        <f>'Z5a+Z5b'!Z9</f>
        <v>0</v>
      </c>
      <c r="K33" s="432">
        <f>'Z5a+Z5b'!AA9</f>
        <v>7.133</v>
      </c>
      <c r="L33" s="440"/>
      <c r="M33" s="364">
        <f>'Z5a+Z5b'!X26</f>
        <v>0.53300000000000003</v>
      </c>
      <c r="N33" s="364">
        <f>'Z5a+Z5b'!Y26</f>
        <v>5.15</v>
      </c>
      <c r="O33" s="431">
        <f>'Z5a+Z5b'!Z26</f>
        <v>0</v>
      </c>
      <c r="P33" s="432">
        <f>'Z5a+Z5b'!AA26</f>
        <v>5.6830000000000007</v>
      </c>
      <c r="Q33" s="434">
        <f>'Z5a+Z5b'!AB26</f>
        <v>12.816000000000001</v>
      </c>
    </row>
    <row r="34" spans="1:17" ht="16.5" customHeight="1" thickTop="1" thickBot="1">
      <c r="A34" s="427">
        <v>13</v>
      </c>
      <c r="B34" s="427">
        <f>Seznam!B15</f>
        <v>2</v>
      </c>
      <c r="C34" s="428" t="str">
        <f>Seznam!C15</f>
        <v>Nikol Blažková</v>
      </c>
      <c r="D34" s="383">
        <f>Seznam!D15</f>
        <v>2008</v>
      </c>
      <c r="E34" s="429" t="str">
        <f>Seznam!E15</f>
        <v>RG Proactive Milevsko</v>
      </c>
      <c r="F34" s="427" t="e">
        <f>Seznam!#REF!</f>
        <v>#REF!</v>
      </c>
      <c r="G34" s="430" t="e">
        <f>#REF!</f>
        <v>#REF!</v>
      </c>
      <c r="H34" s="364">
        <f>'Z5a+Z5b'!X10</f>
        <v>1</v>
      </c>
      <c r="I34" s="364">
        <f>'Z5a+Z5b'!Y10</f>
        <v>5.6</v>
      </c>
      <c r="J34" s="431">
        <f>'Z5a+Z5b'!Z10</f>
        <v>0</v>
      </c>
      <c r="K34" s="432">
        <f>'Z5a+Z5b'!AA10</f>
        <v>6.6</v>
      </c>
      <c r="L34" s="433">
        <f>'Z5a+Z5b'!W50</f>
        <v>0</v>
      </c>
      <c r="M34" s="364">
        <f>'Z5a+Z5b'!X27</f>
        <v>0.96599999999999997</v>
      </c>
      <c r="N34" s="364">
        <f>'Z5a+Z5b'!Y27</f>
        <v>5.05</v>
      </c>
      <c r="O34" s="431">
        <f>'Z5a+Z5b'!Z27</f>
        <v>0</v>
      </c>
      <c r="P34" s="432">
        <f>'Z5a+Z5b'!AA27</f>
        <v>6.016</v>
      </c>
      <c r="Q34" s="434">
        <f>'Z5a+Z5b'!AB27</f>
        <v>12.616</v>
      </c>
    </row>
    <row r="35" spans="1:17" ht="15.75" customHeight="1" thickTop="1">
      <c r="A35" s="427">
        <v>14</v>
      </c>
      <c r="B35" s="427">
        <f>Seznam!B25</f>
        <v>14</v>
      </c>
      <c r="C35" s="428" t="str">
        <f>Seznam!C25</f>
        <v>Nikola Hudková</v>
      </c>
      <c r="D35" s="383">
        <f>Seznam!D25</f>
        <v>2008</v>
      </c>
      <c r="E35" s="429" t="str">
        <f>Seznam!E25</f>
        <v>TJ Slavoj Plzeň</v>
      </c>
      <c r="F35" s="427">
        <f>Seznam!F13</f>
        <v>0</v>
      </c>
      <c r="G35" s="430" t="e">
        <f>#REF!</f>
        <v>#REF!</v>
      </c>
      <c r="H35" s="364">
        <f>'Z5a+Z5b'!X20</f>
        <v>0.66600000000000004</v>
      </c>
      <c r="I35" s="364">
        <f>'Z5a+Z5b'!Y20</f>
        <v>5.6</v>
      </c>
      <c r="J35" s="431">
        <f>'Z5a+Z5b'!Z20</f>
        <v>0</v>
      </c>
      <c r="K35" s="432">
        <f>'Z5a+Z5b'!AA20</f>
        <v>6.266</v>
      </c>
      <c r="L35" s="433">
        <f>'Z5a+Z5b'!W38</f>
        <v>0</v>
      </c>
      <c r="M35" s="364">
        <f>'Z5a+Z5b'!X37</f>
        <v>0.36599999999999999</v>
      </c>
      <c r="N35" s="364">
        <f>'Z5a+Z5b'!Y37</f>
        <v>4.75</v>
      </c>
      <c r="O35" s="431">
        <f>'Z5a+Z5b'!Z37</f>
        <v>0</v>
      </c>
      <c r="P35" s="432">
        <f>'Z5a+Z5b'!AA37</f>
        <v>5.1159999999999997</v>
      </c>
      <c r="Q35" s="434">
        <f>'Z5a+Z5b'!AB37</f>
        <v>11.382</v>
      </c>
    </row>
  </sheetData>
  <sortState ref="B22:Q35">
    <sortCondition descending="1" ref="Q22:Q35"/>
  </sortState>
  <mergeCells count="12">
    <mergeCell ref="G10:K10"/>
    <mergeCell ref="L10:P10"/>
    <mergeCell ref="A1:L1"/>
    <mergeCell ref="A3:L3"/>
    <mergeCell ref="A5:L5"/>
    <mergeCell ref="A7:L7"/>
    <mergeCell ref="G19:K19"/>
    <mergeCell ref="L19:P19"/>
    <mergeCell ref="G20:G21"/>
    <mergeCell ref="L20:L21"/>
    <mergeCell ref="G11:G12"/>
    <mergeCell ref="L11:L12"/>
  </mergeCells>
  <phoneticPr fontId="13" type="noConversion"/>
  <printOptions horizontalCentered="1"/>
  <pageMargins left="0" right="0" top="0.78740157480314965" bottom="0" header="0" footer="0"/>
  <pageSetup paperSize="9" scale="8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Zeros="0" workbookViewId="0">
      <selection activeCell="C4" sqref="C4"/>
    </sheetView>
  </sheetViews>
  <sheetFormatPr defaultRowHeight="15"/>
  <cols>
    <col min="1" max="1" width="9.7109375" style="67" customWidth="1"/>
    <col min="2" max="2" width="5.85546875" style="67" bestFit="1" customWidth="1"/>
    <col min="3" max="3" width="19.42578125" style="67" customWidth="1"/>
    <col min="4" max="4" width="6.7109375" style="66" customWidth="1"/>
    <col min="5" max="5" width="28.85546875" style="67" customWidth="1"/>
    <col min="6" max="6" width="5" style="66" hidden="1" customWidth="1"/>
    <col min="7" max="7" width="9" style="67" customWidth="1"/>
    <col min="8" max="8" width="9.42578125" style="67" bestFit="1" customWidth="1"/>
    <col min="9" max="9" width="16.42578125" style="67" customWidth="1"/>
    <col min="10" max="10" width="8.85546875" style="67" bestFit="1" customWidth="1"/>
    <col min="11" max="11" width="8.85546875" style="67" customWidth="1"/>
    <col min="12" max="12" width="6" style="67" hidden="1" customWidth="1"/>
    <col min="13" max="14" width="9.42578125" style="67" bestFit="1" customWidth="1"/>
    <col min="15" max="16" width="8.85546875" style="67" bestFit="1" customWidth="1"/>
    <col min="17" max="17" width="6.7109375" style="67" hidden="1" customWidth="1"/>
    <col min="18" max="19" width="9.42578125" style="67" bestFit="1" customWidth="1"/>
    <col min="20" max="21" width="8.85546875" style="67" bestFit="1" customWidth="1"/>
    <col min="22" max="16384" width="9.140625" style="67"/>
  </cols>
  <sheetData>
    <row r="1" spans="1:23" customFormat="1" ht="24.75">
      <c r="A1" s="522" t="s">
        <v>253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23" customFormat="1">
      <c r="A2" s="57"/>
      <c r="B2" s="58"/>
      <c r="D2" s="57"/>
      <c r="E2" s="58"/>
      <c r="F2" s="58"/>
      <c r="G2" s="57"/>
      <c r="H2" s="57"/>
      <c r="I2" s="57"/>
      <c r="J2" s="57"/>
      <c r="K2" s="62"/>
    </row>
    <row r="3" spans="1:23" customFormat="1" ht="40.5">
      <c r="A3" s="523" t="s">
        <v>207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</row>
    <row r="4" spans="1:23" s="61" customFormat="1" ht="14.25">
      <c r="A4" s="59"/>
      <c r="B4" s="60"/>
      <c r="C4" s="60"/>
      <c r="D4" s="60"/>
      <c r="E4" s="60"/>
      <c r="F4" s="60"/>
      <c r="G4" s="60"/>
      <c r="H4" s="60"/>
      <c r="I4" s="60"/>
      <c r="J4" s="60"/>
      <c r="K4" s="69"/>
    </row>
    <row r="5" spans="1:23" customFormat="1" ht="19.5">
      <c r="A5" s="524" t="s">
        <v>208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</row>
    <row r="6" spans="1:23" s="61" customFormat="1" ht="7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9"/>
    </row>
    <row r="7" spans="1:23" customFormat="1" ht="19.5">
      <c r="A7" s="524" t="str">
        <f>Místo</f>
        <v>Milevsko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</row>
    <row r="8" spans="1:23" ht="19.5">
      <c r="A8" s="64"/>
      <c r="B8" s="65"/>
      <c r="C8" s="65"/>
      <c r="E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3" ht="20.25" thickBot="1">
      <c r="A9" s="313" t="s">
        <v>264</v>
      </c>
      <c r="B9" s="358"/>
      <c r="C9" s="358"/>
      <c r="D9" s="348"/>
      <c r="E9" s="358"/>
      <c r="F9" s="34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</row>
    <row r="10" spans="1:23" ht="16.5" hidden="1" customHeight="1">
      <c r="A10" s="376">
        <v>1</v>
      </c>
      <c r="B10" s="372">
        <v>17</v>
      </c>
      <c r="C10" s="395"/>
      <c r="D10" s="396"/>
      <c r="E10" s="397"/>
      <c r="F10" s="398" t="s">
        <v>261</v>
      </c>
      <c r="G10" s="399"/>
      <c r="H10" s="400">
        <v>0</v>
      </c>
      <c r="I10" s="400" t="e">
        <v>#NUM!</v>
      </c>
      <c r="J10" s="400">
        <v>0</v>
      </c>
      <c r="K10" s="401" t="e">
        <v>#NUM!</v>
      </c>
      <c r="L10" s="399"/>
      <c r="M10" s="400">
        <v>0</v>
      </c>
      <c r="N10" s="400" t="e">
        <v>#NUM!</v>
      </c>
      <c r="O10" s="400">
        <v>0</v>
      </c>
      <c r="P10" s="401" t="e">
        <v>#NUM!</v>
      </c>
      <c r="Q10" s="399"/>
      <c r="R10" s="400">
        <v>0</v>
      </c>
      <c r="S10" s="400" t="e">
        <v>#NUM!</v>
      </c>
      <c r="T10" s="400">
        <v>0</v>
      </c>
      <c r="U10" s="401" t="e">
        <v>#NUM!</v>
      </c>
      <c r="V10" s="402" t="e">
        <v>#NUM!</v>
      </c>
      <c r="W10" s="358"/>
    </row>
    <row r="11" spans="1:23" ht="20.25" thickTop="1">
      <c r="A11" s="441"/>
      <c r="B11" s="372"/>
      <c r="C11" s="373"/>
      <c r="D11" s="442"/>
      <c r="E11" s="375"/>
      <c r="F11" s="376"/>
      <c r="G11" s="525" t="s">
        <v>200</v>
      </c>
      <c r="H11" s="526"/>
      <c r="I11" s="526"/>
      <c r="J11" s="443"/>
      <c r="K11" s="358"/>
      <c r="L11" s="358"/>
      <c r="M11" s="358"/>
      <c r="N11" s="358"/>
      <c r="O11" s="358"/>
      <c r="P11" s="358"/>
      <c r="Q11" s="358"/>
      <c r="R11" s="358">
        <f>'Z6a+Z6b'!X27</f>
        <v>0</v>
      </c>
      <c r="S11" s="358">
        <f>'Z6a+Z6b'!Y27</f>
        <v>0</v>
      </c>
      <c r="T11" s="358">
        <f>'Z6a+Z6b'!Z27</f>
        <v>0</v>
      </c>
      <c r="U11" s="358">
        <f>'Z6a+Z6b'!AA27</f>
        <v>0</v>
      </c>
      <c r="V11" s="358"/>
      <c r="W11" s="358"/>
    </row>
    <row r="12" spans="1:23" ht="16.5">
      <c r="A12" s="444" t="s">
        <v>254</v>
      </c>
      <c r="B12" s="379" t="s">
        <v>255</v>
      </c>
      <c r="C12" s="380" t="s">
        <v>256</v>
      </c>
      <c r="D12" s="445" t="s">
        <v>3</v>
      </c>
      <c r="E12" s="446" t="s">
        <v>4</v>
      </c>
      <c r="F12" s="378" t="s">
        <v>5</v>
      </c>
      <c r="G12" s="383" t="s">
        <v>257</v>
      </c>
      <c r="H12" s="383" t="s">
        <v>258</v>
      </c>
      <c r="I12" s="447" t="s">
        <v>214</v>
      </c>
      <c r="J12" s="444" t="s">
        <v>259</v>
      </c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</row>
    <row r="13" spans="1:23" ht="15.75" thickBot="1">
      <c r="A13" s="448"/>
      <c r="B13" s="387"/>
      <c r="C13" s="388"/>
      <c r="D13" s="449"/>
      <c r="E13" s="390"/>
      <c r="F13" s="391"/>
      <c r="G13" s="392" t="s">
        <v>212</v>
      </c>
      <c r="H13" s="392" t="s">
        <v>213</v>
      </c>
      <c r="I13" s="450"/>
      <c r="J13" s="44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</row>
    <row r="14" spans="1:23" ht="18" thickTop="1" thickBot="1">
      <c r="A14" s="350">
        <v>1</v>
      </c>
      <c r="B14" s="351">
        <f>Seznam!B29</f>
        <v>2</v>
      </c>
      <c r="C14" s="352" t="str">
        <f>Seznam!C29</f>
        <v>Kristýna Gutová</v>
      </c>
      <c r="D14" s="353">
        <f>Seznam!D29</f>
        <v>2008</v>
      </c>
      <c r="E14" s="354" t="str">
        <f>Seznam!E29</f>
        <v>TJ Bohemians Praha</v>
      </c>
      <c r="F14" s="350" t="e">
        <f>Seznam!#REF!</f>
        <v>#REF!</v>
      </c>
      <c r="G14" s="369">
        <f>'Z5a+Z5b'!Y47</f>
        <v>2.2330000000000001</v>
      </c>
      <c r="H14" s="343">
        <f>'Z5a+Z5b'!Z47</f>
        <v>6.05</v>
      </c>
      <c r="I14" s="344">
        <f>'Z5a+Z5b'!AA47</f>
        <v>0</v>
      </c>
      <c r="J14" s="345">
        <f>'Z5a+Z5b'!AB47</f>
        <v>8.2829999999999995</v>
      </c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</row>
    <row r="15" spans="1:23" ht="17.25" thickTop="1">
      <c r="A15" s="355">
        <v>2</v>
      </c>
      <c r="B15" s="356">
        <f>Seznam!B28</f>
        <v>1</v>
      </c>
      <c r="C15" s="340" t="str">
        <f>Seznam!C28</f>
        <v>Aneta Šimáková</v>
      </c>
      <c r="D15" s="339">
        <f>Seznam!D28</f>
        <v>2008</v>
      </c>
      <c r="E15" s="357" t="str">
        <f>Seznam!E28</f>
        <v>RG Proactive Milevsko</v>
      </c>
      <c r="F15" s="355" t="e">
        <f>Seznam!#REF!</f>
        <v>#REF!</v>
      </c>
      <c r="G15" s="369">
        <f>'Z5a+Z5b'!Y46</f>
        <v>1.633</v>
      </c>
      <c r="H15" s="343">
        <f>'Z5a+Z5b'!Z46</f>
        <v>5.05</v>
      </c>
      <c r="I15" s="344">
        <f>'Z5a+Z5b'!AA46</f>
        <v>0</v>
      </c>
      <c r="J15" s="345">
        <f>'Z5a+Z5b'!AB46</f>
        <v>6.6829999999999998</v>
      </c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</row>
    <row r="16" spans="1:23">
      <c r="A16" s="358"/>
      <c r="B16" s="358"/>
      <c r="C16" s="358"/>
      <c r="D16" s="348"/>
      <c r="E16" s="358"/>
      <c r="F16" s="34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</row>
    <row r="17" spans="1:23" ht="20.25" thickBot="1">
      <c r="A17" s="313" t="s">
        <v>265</v>
      </c>
      <c r="B17" s="313"/>
      <c r="C17" s="313"/>
      <c r="D17" s="348"/>
      <c r="E17" s="358"/>
      <c r="F17" s="34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</row>
    <row r="18" spans="1:23" ht="17.25" thickTop="1">
      <c r="A18" s="371"/>
      <c r="B18" s="372"/>
      <c r="C18" s="373"/>
      <c r="D18" s="374"/>
      <c r="E18" s="375"/>
      <c r="F18" s="376"/>
      <c r="G18" s="517" t="s">
        <v>198</v>
      </c>
      <c r="H18" s="518"/>
      <c r="I18" s="518"/>
      <c r="J18" s="518"/>
      <c r="K18" s="519"/>
      <c r="L18" s="527" t="s">
        <v>203</v>
      </c>
      <c r="M18" s="528"/>
      <c r="N18" s="528"/>
      <c r="O18" s="528"/>
      <c r="P18" s="529"/>
      <c r="Q18" s="517" t="s">
        <v>202</v>
      </c>
      <c r="R18" s="518"/>
      <c r="S18" s="518"/>
      <c r="T18" s="518"/>
      <c r="U18" s="519"/>
      <c r="V18" s="377"/>
      <c r="W18" s="358"/>
    </row>
    <row r="19" spans="1:23" ht="16.5">
      <c r="A19" s="378" t="s">
        <v>254</v>
      </c>
      <c r="B19" s="379" t="s">
        <v>255</v>
      </c>
      <c r="C19" s="380" t="s">
        <v>256</v>
      </c>
      <c r="D19" s="381" t="s">
        <v>3</v>
      </c>
      <c r="E19" s="382" t="s">
        <v>4</v>
      </c>
      <c r="F19" s="378" t="s">
        <v>5</v>
      </c>
      <c r="G19" s="520" t="s">
        <v>218</v>
      </c>
      <c r="H19" s="383" t="s">
        <v>257</v>
      </c>
      <c r="I19" s="383" t="s">
        <v>258</v>
      </c>
      <c r="J19" s="383" t="s">
        <v>214</v>
      </c>
      <c r="K19" s="384" t="s">
        <v>259</v>
      </c>
      <c r="L19" s="520" t="s">
        <v>218</v>
      </c>
      <c r="M19" s="383" t="s">
        <v>257</v>
      </c>
      <c r="N19" s="383" t="s">
        <v>258</v>
      </c>
      <c r="O19" s="383" t="s">
        <v>214</v>
      </c>
      <c r="P19" s="384" t="s">
        <v>259</v>
      </c>
      <c r="Q19" s="520" t="s">
        <v>218</v>
      </c>
      <c r="R19" s="383" t="s">
        <v>257</v>
      </c>
      <c r="S19" s="383" t="s">
        <v>258</v>
      </c>
      <c r="T19" s="383" t="s">
        <v>214</v>
      </c>
      <c r="U19" s="384" t="s">
        <v>259</v>
      </c>
      <c r="V19" s="385" t="s">
        <v>260</v>
      </c>
      <c r="W19" s="358"/>
    </row>
    <row r="20" spans="1:23" ht="15.75" customHeight="1" thickBot="1">
      <c r="A20" s="386"/>
      <c r="B20" s="387"/>
      <c r="C20" s="388"/>
      <c r="D20" s="389"/>
      <c r="E20" s="390"/>
      <c r="F20" s="391"/>
      <c r="G20" s="521"/>
      <c r="H20" s="392" t="s">
        <v>212</v>
      </c>
      <c r="I20" s="392" t="s">
        <v>213</v>
      </c>
      <c r="J20" s="392"/>
      <c r="K20" s="393"/>
      <c r="L20" s="521"/>
      <c r="M20" s="392" t="s">
        <v>212</v>
      </c>
      <c r="N20" s="392" t="s">
        <v>213</v>
      </c>
      <c r="O20" s="392"/>
      <c r="P20" s="393"/>
      <c r="Q20" s="521"/>
      <c r="R20" s="392" t="s">
        <v>212</v>
      </c>
      <c r="S20" s="392" t="s">
        <v>213</v>
      </c>
      <c r="T20" s="392"/>
      <c r="U20" s="393"/>
      <c r="V20" s="394"/>
      <c r="W20" s="358"/>
    </row>
    <row r="21" spans="1:23" ht="18" thickTop="1" thickBot="1">
      <c r="A21" s="403">
        <v>1</v>
      </c>
      <c r="B21" s="403">
        <f>Seznam!B31</f>
        <v>4</v>
      </c>
      <c r="C21" s="404" t="str">
        <f>Seznam!C31</f>
        <v>Valentýna Petříková</v>
      </c>
      <c r="D21" s="405">
        <f>Seznam!D31</f>
        <v>2007</v>
      </c>
      <c r="E21" s="406" t="str">
        <f>Seznam!E31</f>
        <v>RG Proactive Milevsko</v>
      </c>
      <c r="F21" s="403" t="e">
        <f>Seznam!#REF!</f>
        <v>#REF!</v>
      </c>
      <c r="G21" s="407"/>
      <c r="H21" s="343">
        <f>'Z6a+Z6b'!X10</f>
        <v>3.266</v>
      </c>
      <c r="I21" s="343">
        <f>'Z6a+Z6b'!Y10</f>
        <v>7.55</v>
      </c>
      <c r="J21" s="408">
        <f>'Z6a+Z6b'!Z10</f>
        <v>0</v>
      </c>
      <c r="K21" s="409">
        <f>'Z6a+Z6b'!AA10</f>
        <v>10.815999999999999</v>
      </c>
      <c r="L21" s="407">
        <f>'Z7a+Z7b'!W26</f>
        <v>0</v>
      </c>
      <c r="M21" s="343">
        <f>'Z6a+Z6b'!X17</f>
        <v>3.6</v>
      </c>
      <c r="N21" s="343">
        <f>'Z6a+Z6b'!Y17</f>
        <v>6.75</v>
      </c>
      <c r="O21" s="408">
        <f>'Z6a+Z6b'!Z17</f>
        <v>0</v>
      </c>
      <c r="P21" s="409">
        <f>'Z6a+Z6b'!AA17</f>
        <v>10.35</v>
      </c>
      <c r="Q21" s="407">
        <f>'Z7a+Z7b'!W41</f>
        <v>0</v>
      </c>
      <c r="R21" s="343">
        <f>'Z6a+Z6b'!X24</f>
        <v>3.4329999999999998</v>
      </c>
      <c r="S21" s="343">
        <f>'Z6a+Z6b'!Y24</f>
        <v>6.7</v>
      </c>
      <c r="T21" s="408">
        <f>'Z6a+Z6b'!Z24</f>
        <v>0</v>
      </c>
      <c r="U21" s="409">
        <f>'Z6a+Z6b'!AA24</f>
        <v>10.132999999999999</v>
      </c>
      <c r="V21" s="410">
        <f>'Z6a+Z6b'!AB24</f>
        <v>31.298999999999996</v>
      </c>
      <c r="W21" s="358"/>
    </row>
    <row r="22" spans="1:23" ht="18" customHeight="1" thickTop="1" thickBot="1">
      <c r="A22" s="411">
        <v>2</v>
      </c>
      <c r="B22" s="411">
        <f>Seznam!B33</f>
        <v>8</v>
      </c>
      <c r="C22" s="412" t="str">
        <f>Seznam!C33</f>
        <v>Veronika Šimáková</v>
      </c>
      <c r="D22" s="413">
        <f>Seznam!D33</f>
        <v>2007</v>
      </c>
      <c r="E22" s="414" t="str">
        <f>Seznam!E33</f>
        <v>RG Proactive Milevsko</v>
      </c>
      <c r="F22" s="411" t="e">
        <f>Seznam!#REF!</f>
        <v>#REF!</v>
      </c>
      <c r="G22" s="415"/>
      <c r="H22" s="343">
        <f>'Z6a+Z6b'!X12</f>
        <v>3.133</v>
      </c>
      <c r="I22" s="343">
        <f>'Z6a+Z6b'!Y12</f>
        <v>7.25</v>
      </c>
      <c r="J22" s="408">
        <f>'Z6a+Z6b'!Z12</f>
        <v>0</v>
      </c>
      <c r="K22" s="409">
        <f>'Z6a+Z6b'!AA12</f>
        <v>10.382999999999999</v>
      </c>
      <c r="L22" s="415">
        <f>'Z7a+Z7b'!W34</f>
        <v>0</v>
      </c>
      <c r="M22" s="343">
        <f>'Z6a+Z6b'!X19</f>
        <v>2.8330000000000002</v>
      </c>
      <c r="N22" s="343">
        <f>'Z6a+Z6b'!Y19</f>
        <v>5.95</v>
      </c>
      <c r="O22" s="408">
        <f>'Z6a+Z6b'!Z19</f>
        <v>0</v>
      </c>
      <c r="P22" s="409">
        <f>'Z6a+Z6b'!AA19</f>
        <v>8.7830000000000013</v>
      </c>
      <c r="Q22" s="407">
        <f>'Z7a+Z7b'!W49</f>
        <v>0</v>
      </c>
      <c r="R22" s="343">
        <f>'Z6a+Z6b'!X26</f>
        <v>3.633</v>
      </c>
      <c r="S22" s="343">
        <f>'Z6a+Z6b'!Y26</f>
        <v>6.4</v>
      </c>
      <c r="T22" s="408">
        <f>'Z6a+Z6b'!Z26</f>
        <v>0</v>
      </c>
      <c r="U22" s="409">
        <f>'Z6a+Z6b'!AA26</f>
        <v>10.033000000000001</v>
      </c>
      <c r="V22" s="410">
        <f>'Z6a+Z6b'!AB26</f>
        <v>29.199000000000002</v>
      </c>
      <c r="W22" s="358"/>
    </row>
    <row r="23" spans="1:23" ht="18" thickTop="1" thickBot="1">
      <c r="A23" s="411">
        <v>3</v>
      </c>
      <c r="B23" s="411">
        <f>Seznam!B32</f>
        <v>6</v>
      </c>
      <c r="C23" s="412" t="str">
        <f>Seznam!C32</f>
        <v>Rozálie Schvarczová</v>
      </c>
      <c r="D23" s="413">
        <f>Seznam!D32</f>
        <v>2007</v>
      </c>
      <c r="E23" s="414" t="str">
        <f>Seznam!E32</f>
        <v>TJ Bohemians Praha</v>
      </c>
      <c r="F23" s="411">
        <f>Seznam!F25</f>
        <v>0</v>
      </c>
      <c r="G23" s="415"/>
      <c r="H23" s="343">
        <f>'Z6a+Z6b'!X11</f>
        <v>2.2999999999999998</v>
      </c>
      <c r="I23" s="343">
        <f>'Z6a+Z6b'!Y11</f>
        <v>7</v>
      </c>
      <c r="J23" s="408">
        <f>'Z6a+Z6b'!Z11</f>
        <v>0</v>
      </c>
      <c r="K23" s="409">
        <f>'Z6a+Z6b'!AA11</f>
        <v>9.3000000000000007</v>
      </c>
      <c r="L23" s="415" t="str">
        <f>'Z7a+Z7b'!W36</f>
        <v xml:space="preserve"> </v>
      </c>
      <c r="M23" s="343">
        <f>'Z6a+Z6b'!X18</f>
        <v>2.0659999999999998</v>
      </c>
      <c r="N23" s="343">
        <f>'Z6a+Z6b'!Y18</f>
        <v>5.25</v>
      </c>
      <c r="O23" s="408">
        <f>'Z6a+Z6b'!Z18</f>
        <v>0</v>
      </c>
      <c r="P23" s="409">
        <f>'Z6a+Z6b'!AA18</f>
        <v>7.3159999999999998</v>
      </c>
      <c r="Q23" s="407" t="e">
        <f>'Z7a+Z7b'!#REF!</f>
        <v>#REF!</v>
      </c>
      <c r="R23" s="343">
        <f>'Z6a+Z6b'!X25</f>
        <v>2.7</v>
      </c>
      <c r="S23" s="343">
        <f>'Z6a+Z6b'!Y25</f>
        <v>6.1</v>
      </c>
      <c r="T23" s="408">
        <f>'Z6a+Z6b'!Z25</f>
        <v>0.3</v>
      </c>
      <c r="U23" s="409">
        <f>'Z6a+Z6b'!AA25</f>
        <v>8.5</v>
      </c>
      <c r="V23" s="410">
        <f>'Z6a+Z6b'!AB25</f>
        <v>25.116</v>
      </c>
      <c r="W23" s="358"/>
    </row>
    <row r="24" spans="1:23" ht="15.75" customHeight="1" thickTop="1">
      <c r="A24" s="427">
        <v>4</v>
      </c>
      <c r="B24" s="427">
        <f>Seznam!B30</f>
        <v>2</v>
      </c>
      <c r="C24" s="428" t="str">
        <f>Seznam!C30</f>
        <v>Marie Nedopilková</v>
      </c>
      <c r="D24" s="383">
        <f>Seznam!D30</f>
        <v>2007</v>
      </c>
      <c r="E24" s="429" t="str">
        <f>Seznam!E30</f>
        <v>Středisko volného času Bruntál</v>
      </c>
      <c r="F24" s="427" t="e">
        <f>Seznam!#REF!</f>
        <v>#REF!</v>
      </c>
      <c r="G24" s="430"/>
      <c r="H24" s="364">
        <f>'Z6a+Z6b'!X9</f>
        <v>1.5</v>
      </c>
      <c r="I24" s="364">
        <f>'Z6a+Z6b'!Y9</f>
        <v>6.9</v>
      </c>
      <c r="J24" s="431">
        <f>'Z6a+Z6b'!Z9</f>
        <v>0</v>
      </c>
      <c r="K24" s="432">
        <f>'Z6a+Z6b'!AA9</f>
        <v>8.4</v>
      </c>
      <c r="L24" s="430" t="e">
        <f>'Z7a+Z7b'!#REF!</f>
        <v>#REF!</v>
      </c>
      <c r="M24" s="364">
        <f>'Z6a+Z6b'!X16</f>
        <v>1.466</v>
      </c>
      <c r="N24" s="364">
        <f>'Z6a+Z6b'!Y16</f>
        <v>5.3</v>
      </c>
      <c r="O24" s="431">
        <f>'Z6a+Z6b'!Z16</f>
        <v>0</v>
      </c>
      <c r="P24" s="432">
        <f>'Z6a+Z6b'!AA16</f>
        <v>6.766</v>
      </c>
      <c r="Q24" s="433" t="e">
        <f>'Z7a+Z7b'!#REF!</f>
        <v>#REF!</v>
      </c>
      <c r="R24" s="364">
        <f>'Z6a+Z6b'!X23</f>
        <v>2.0659999999999998</v>
      </c>
      <c r="S24" s="364">
        <f>'Z6a+Z6b'!Y23</f>
        <v>5.85</v>
      </c>
      <c r="T24" s="431">
        <f>'Z6a+Z6b'!Z23</f>
        <v>0</v>
      </c>
      <c r="U24" s="432">
        <f>'Z6a+Z6b'!AA23</f>
        <v>7.9159999999999995</v>
      </c>
      <c r="V24" s="434">
        <f>'Z6a+Z6b'!AB23</f>
        <v>23.082000000000001</v>
      </c>
      <c r="W24" s="358"/>
    </row>
    <row r="25" spans="1:23">
      <c r="A25" s="358"/>
      <c r="B25" s="358"/>
      <c r="C25" s="358"/>
      <c r="D25" s="348"/>
      <c r="E25" s="358"/>
      <c r="F25" s="34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</row>
    <row r="26" spans="1:23" ht="20.25" thickBot="1">
      <c r="A26" s="313" t="s">
        <v>266</v>
      </c>
      <c r="B26" s="313"/>
      <c r="C26" s="313"/>
      <c r="D26" s="348"/>
      <c r="E26" s="358"/>
      <c r="F26" s="34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</row>
    <row r="27" spans="1:23" ht="20.25" thickTop="1">
      <c r="A27" s="441"/>
      <c r="B27" s="372"/>
      <c r="C27" s="373"/>
      <c r="D27" s="442"/>
      <c r="E27" s="375"/>
      <c r="F27" s="376"/>
      <c r="G27" s="525" t="s">
        <v>204</v>
      </c>
      <c r="H27" s="526"/>
      <c r="I27" s="526"/>
      <c r="J27" s="443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</row>
    <row r="28" spans="1:23" ht="16.5">
      <c r="A28" s="444" t="s">
        <v>254</v>
      </c>
      <c r="B28" s="379" t="s">
        <v>255</v>
      </c>
      <c r="C28" s="380" t="s">
        <v>256</v>
      </c>
      <c r="D28" s="445" t="s">
        <v>3</v>
      </c>
      <c r="E28" s="446" t="s">
        <v>4</v>
      </c>
      <c r="F28" s="378" t="s">
        <v>5</v>
      </c>
      <c r="G28" s="383" t="s">
        <v>257</v>
      </c>
      <c r="H28" s="383" t="s">
        <v>258</v>
      </c>
      <c r="I28" s="447" t="s">
        <v>214</v>
      </c>
      <c r="J28" s="444" t="s">
        <v>259</v>
      </c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</row>
    <row r="29" spans="1:23" ht="15.75" thickBot="1">
      <c r="A29" s="448"/>
      <c r="B29" s="387"/>
      <c r="C29" s="388"/>
      <c r="D29" s="449"/>
      <c r="E29" s="390"/>
      <c r="F29" s="391"/>
      <c r="G29" s="392" t="s">
        <v>212</v>
      </c>
      <c r="H29" s="392" t="s">
        <v>213</v>
      </c>
      <c r="I29" s="450"/>
      <c r="J29" s="44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</row>
    <row r="30" spans="1:23" ht="18" thickTop="1" thickBot="1">
      <c r="A30" s="350">
        <v>1</v>
      </c>
      <c r="B30" s="351">
        <f>Seznam!B34</f>
        <v>1</v>
      </c>
      <c r="C30" s="352" t="str">
        <f>Seznam!C34</f>
        <v>Valentýna Petříková</v>
      </c>
      <c r="D30" s="353">
        <f>Seznam!D34</f>
        <v>2007</v>
      </c>
      <c r="E30" s="354" t="str">
        <f>Seznam!E34</f>
        <v>RG Proactive Milevsko</v>
      </c>
      <c r="F30" s="350" t="e">
        <f>Seznam!#REF!</f>
        <v>#REF!</v>
      </c>
      <c r="G30" s="369">
        <f>'Z6a+Z6b'!Y32</f>
        <v>3.1</v>
      </c>
      <c r="H30" s="343">
        <f>'Z6a+Z6b'!Z32</f>
        <v>6.05</v>
      </c>
      <c r="I30" s="344">
        <f>'Z6a+Z6b'!AA32</f>
        <v>0</v>
      </c>
      <c r="J30" s="345">
        <f>'Z6a+Z6b'!AB32</f>
        <v>9.15</v>
      </c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</row>
    <row r="31" spans="1:23" ht="17.25" thickTop="1">
      <c r="A31" s="355">
        <v>2</v>
      </c>
      <c r="B31" s="356">
        <f>Seznam!B35</f>
        <v>2</v>
      </c>
      <c r="C31" s="340" t="str">
        <f>Seznam!C35</f>
        <v>Veronika Šimáková</v>
      </c>
      <c r="D31" s="339">
        <f>Seznam!D35</f>
        <v>2007</v>
      </c>
      <c r="E31" s="357" t="str">
        <f>Seznam!E35</f>
        <v>RG Proactive Milevsko</v>
      </c>
      <c r="F31" s="355" t="e">
        <f>Seznam!#REF!</f>
        <v>#REF!</v>
      </c>
      <c r="G31" s="369">
        <f>'Z6a+Z6b'!Y33</f>
        <v>2.7330000000000001</v>
      </c>
      <c r="H31" s="343">
        <f>'Z6a+Z6b'!Z33</f>
        <v>5.85</v>
      </c>
      <c r="I31" s="344">
        <f>'Z6a+Z6b'!AA33</f>
        <v>0</v>
      </c>
      <c r="J31" s="345">
        <f>'Z6a+Z6b'!AB33</f>
        <v>8.5830000000000002</v>
      </c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</row>
    <row r="32" spans="1:23">
      <c r="A32" s="358"/>
      <c r="B32" s="358"/>
      <c r="C32" s="358"/>
      <c r="D32" s="348"/>
      <c r="E32" s="358"/>
      <c r="F32" s="34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</row>
    <row r="33" spans="1:23">
      <c r="A33" s="358"/>
      <c r="B33" s="358"/>
      <c r="C33" s="358"/>
      <c r="D33" s="348"/>
      <c r="E33" s="358"/>
      <c r="F33" s="34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</row>
    <row r="34" spans="1:23">
      <c r="A34" s="358"/>
      <c r="B34" s="358"/>
      <c r="C34" s="358"/>
      <c r="D34" s="348"/>
      <c r="E34" s="358"/>
      <c r="F34" s="34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</row>
    <row r="35" spans="1:23">
      <c r="A35" s="358"/>
      <c r="B35" s="358"/>
      <c r="C35" s="358"/>
      <c r="D35" s="348"/>
      <c r="E35" s="358"/>
      <c r="F35" s="34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</row>
  </sheetData>
  <sortState ref="B21:V24">
    <sortCondition descending="1" ref="V21:V24"/>
  </sortState>
  <mergeCells count="12">
    <mergeCell ref="A1:L1"/>
    <mergeCell ref="A3:L3"/>
    <mergeCell ref="A5:L5"/>
    <mergeCell ref="A7:L7"/>
    <mergeCell ref="G11:I11"/>
    <mergeCell ref="G27:I27"/>
    <mergeCell ref="G18:K18"/>
    <mergeCell ref="L18:P18"/>
    <mergeCell ref="Q18:U18"/>
    <mergeCell ref="G19:G20"/>
    <mergeCell ref="L19:L20"/>
    <mergeCell ref="Q19:Q20"/>
  </mergeCells>
  <phoneticPr fontId="13" type="noConversion"/>
  <printOptions horizontalCentered="1"/>
  <pageMargins left="0" right="0" top="0.78740157480314965" bottom="0" header="0" footer="0"/>
  <pageSetup paperSize="9" scale="7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Zeros="0" workbookViewId="0">
      <selection activeCell="K9" sqref="K9"/>
    </sheetView>
  </sheetViews>
  <sheetFormatPr defaultRowHeight="15"/>
  <cols>
    <col min="1" max="1" width="9.7109375" style="67" customWidth="1"/>
    <col min="2" max="2" width="5.85546875" style="67" bestFit="1" customWidth="1"/>
    <col min="3" max="3" width="18.28515625" style="67" bestFit="1" customWidth="1"/>
    <col min="4" max="4" width="6.7109375" style="66" customWidth="1"/>
    <col min="5" max="5" width="26.28515625" style="67" customWidth="1"/>
    <col min="6" max="6" width="5" style="66" hidden="1" customWidth="1"/>
    <col min="7" max="7" width="8.42578125" style="67" customWidth="1"/>
    <col min="8" max="9" width="9.42578125" style="67" bestFit="1" customWidth="1"/>
    <col min="10" max="10" width="8.85546875" style="67" bestFit="1" customWidth="1"/>
    <col min="11" max="11" width="9" style="67" customWidth="1"/>
    <col min="12" max="12" width="0.42578125" style="67" customWidth="1"/>
    <col min="13" max="14" width="9.42578125" style="67" bestFit="1" customWidth="1"/>
    <col min="15" max="16" width="8.85546875" style="67" bestFit="1" customWidth="1"/>
    <col min="17" max="17" width="0.140625" style="67" customWidth="1"/>
    <col min="18" max="16384" width="9.140625" style="67"/>
  </cols>
  <sheetData>
    <row r="1" spans="1:24" customFormat="1" ht="24.75">
      <c r="A1" s="522" t="s">
        <v>253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24" customFormat="1">
      <c r="A2" s="57"/>
      <c r="B2" s="58"/>
      <c r="D2" s="57"/>
      <c r="E2" s="58"/>
      <c r="F2" s="58"/>
      <c r="G2" s="57"/>
      <c r="H2" s="57"/>
      <c r="I2" s="57"/>
      <c r="J2" s="57"/>
      <c r="K2" s="62"/>
    </row>
    <row r="3" spans="1:24" customFormat="1" ht="40.5">
      <c r="A3" s="523" t="s">
        <v>207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</row>
    <row r="4" spans="1:24" s="61" customFormat="1" ht="14.25">
      <c r="A4" s="59"/>
      <c r="B4" s="60"/>
      <c r="C4" s="60"/>
      <c r="D4" s="60"/>
      <c r="E4" s="60"/>
      <c r="F4" s="60"/>
      <c r="G4" s="60"/>
      <c r="H4" s="60"/>
      <c r="I4" s="60"/>
      <c r="J4" s="60"/>
      <c r="K4" s="69"/>
    </row>
    <row r="5" spans="1:24" customFormat="1" ht="19.5">
      <c r="A5" s="524" t="s">
        <v>208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</row>
    <row r="6" spans="1:24" s="61" customFormat="1" ht="7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9"/>
    </row>
    <row r="7" spans="1:24" customFormat="1" ht="19.5">
      <c r="A7" s="524" t="str">
        <f>Místo</f>
        <v>Milevsko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</row>
    <row r="8" spans="1:24" ht="19.5">
      <c r="A8" s="64"/>
      <c r="B8" s="65"/>
      <c r="C8" s="65"/>
      <c r="E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24" ht="20.25" thickBot="1">
      <c r="A9" s="313" t="s">
        <v>267</v>
      </c>
      <c r="B9" s="358"/>
      <c r="C9" s="358"/>
      <c r="D9" s="348"/>
      <c r="E9" s="358"/>
      <c r="F9" s="34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</row>
    <row r="10" spans="1:24" ht="17.25" thickTop="1">
      <c r="A10" s="371"/>
      <c r="B10" s="372"/>
      <c r="C10" s="373"/>
      <c r="D10" s="374"/>
      <c r="E10" s="375"/>
      <c r="F10" s="376"/>
      <c r="G10" s="517" t="s">
        <v>198</v>
      </c>
      <c r="H10" s="518"/>
      <c r="I10" s="518"/>
      <c r="J10" s="518"/>
      <c r="K10" s="519"/>
      <c r="L10" s="527" t="s">
        <v>268</v>
      </c>
      <c r="M10" s="528"/>
      <c r="N10" s="528"/>
      <c r="O10" s="528"/>
      <c r="P10" s="529"/>
      <c r="Q10" s="517" t="s">
        <v>202</v>
      </c>
      <c r="R10" s="518"/>
      <c r="S10" s="518"/>
      <c r="T10" s="518"/>
      <c r="U10" s="519"/>
      <c r="V10" s="377"/>
      <c r="W10" s="358"/>
      <c r="X10" s="358"/>
    </row>
    <row r="11" spans="1:24" ht="16.5">
      <c r="A11" s="378" t="s">
        <v>254</v>
      </c>
      <c r="B11" s="379" t="s">
        <v>255</v>
      </c>
      <c r="C11" s="380" t="s">
        <v>256</v>
      </c>
      <c r="D11" s="381" t="s">
        <v>3</v>
      </c>
      <c r="E11" s="382" t="s">
        <v>4</v>
      </c>
      <c r="F11" s="378" t="s">
        <v>5</v>
      </c>
      <c r="G11" s="520" t="s">
        <v>218</v>
      </c>
      <c r="H11" s="383" t="s">
        <v>257</v>
      </c>
      <c r="I11" s="383" t="s">
        <v>258</v>
      </c>
      <c r="J11" s="383" t="s">
        <v>214</v>
      </c>
      <c r="K11" s="384" t="s">
        <v>259</v>
      </c>
      <c r="L11" s="520" t="s">
        <v>218</v>
      </c>
      <c r="M11" s="383" t="s">
        <v>257</v>
      </c>
      <c r="N11" s="383" t="s">
        <v>258</v>
      </c>
      <c r="O11" s="383" t="s">
        <v>214</v>
      </c>
      <c r="P11" s="384" t="s">
        <v>259</v>
      </c>
      <c r="Q11" s="520" t="s">
        <v>218</v>
      </c>
      <c r="R11" s="383" t="s">
        <v>257</v>
      </c>
      <c r="S11" s="383" t="s">
        <v>258</v>
      </c>
      <c r="T11" s="383" t="s">
        <v>214</v>
      </c>
      <c r="U11" s="384" t="s">
        <v>259</v>
      </c>
      <c r="V11" s="385" t="s">
        <v>260</v>
      </c>
      <c r="W11" s="358"/>
      <c r="X11" s="358"/>
    </row>
    <row r="12" spans="1:24" ht="15.75" customHeight="1" thickBot="1">
      <c r="A12" s="386"/>
      <c r="B12" s="387"/>
      <c r="C12" s="388"/>
      <c r="D12" s="389"/>
      <c r="E12" s="390"/>
      <c r="F12" s="391"/>
      <c r="G12" s="521"/>
      <c r="H12" s="392" t="s">
        <v>212</v>
      </c>
      <c r="I12" s="392" t="s">
        <v>213</v>
      </c>
      <c r="J12" s="392"/>
      <c r="K12" s="393"/>
      <c r="L12" s="521"/>
      <c r="M12" s="392" t="s">
        <v>212</v>
      </c>
      <c r="N12" s="392" t="s">
        <v>213</v>
      </c>
      <c r="O12" s="392"/>
      <c r="P12" s="393"/>
      <c r="Q12" s="521"/>
      <c r="R12" s="392" t="s">
        <v>212</v>
      </c>
      <c r="S12" s="392" t="s">
        <v>213</v>
      </c>
      <c r="T12" s="392"/>
      <c r="U12" s="393"/>
      <c r="V12" s="394"/>
      <c r="W12" s="358"/>
      <c r="X12" s="358"/>
    </row>
    <row r="13" spans="1:24" ht="16.5" hidden="1" customHeight="1">
      <c r="A13" s="376">
        <v>1</v>
      </c>
      <c r="B13" s="372">
        <v>17</v>
      </c>
      <c r="C13" s="395"/>
      <c r="D13" s="396"/>
      <c r="E13" s="397"/>
      <c r="F13" s="398" t="s">
        <v>261</v>
      </c>
      <c r="G13" s="399"/>
      <c r="H13" s="400">
        <v>0</v>
      </c>
      <c r="I13" s="400" t="e">
        <v>#NUM!</v>
      </c>
      <c r="J13" s="400">
        <v>0</v>
      </c>
      <c r="K13" s="401" t="e">
        <v>#NUM!</v>
      </c>
      <c r="L13" s="399"/>
      <c r="M13" s="400">
        <v>0</v>
      </c>
      <c r="N13" s="400" t="e">
        <v>#NUM!</v>
      </c>
      <c r="O13" s="400">
        <v>0</v>
      </c>
      <c r="P13" s="401" t="e">
        <v>#NUM!</v>
      </c>
      <c r="Q13" s="399"/>
      <c r="R13" s="400">
        <v>0</v>
      </c>
      <c r="S13" s="400" t="e">
        <v>#NUM!</v>
      </c>
      <c r="T13" s="400">
        <v>0</v>
      </c>
      <c r="U13" s="401" t="e">
        <v>#NUM!</v>
      </c>
      <c r="V13" s="402" t="e">
        <v>#NUM!</v>
      </c>
      <c r="W13" s="358"/>
      <c r="X13" s="358"/>
    </row>
    <row r="14" spans="1:24" s="68" customFormat="1" ht="18" thickTop="1" thickBot="1">
      <c r="A14" s="403">
        <v>1</v>
      </c>
      <c r="B14" s="403">
        <f>Seznam!B42</f>
        <v>12</v>
      </c>
      <c r="C14" s="404" t="str">
        <f>Seznam!C42</f>
        <v>Karolína Havlíková</v>
      </c>
      <c r="D14" s="405">
        <f>Seznam!D42</f>
        <v>2006</v>
      </c>
      <c r="E14" s="406" t="str">
        <f>Seznam!E42</f>
        <v>TJ Sokol Hodkovičky</v>
      </c>
      <c r="F14" s="403"/>
      <c r="G14" s="407"/>
      <c r="H14" s="343">
        <f>'Z7a+Z7b'!X15</f>
        <v>3.4</v>
      </c>
      <c r="I14" s="343">
        <f>'Z7a+Z7b'!Y15</f>
        <v>7.5</v>
      </c>
      <c r="J14" s="408">
        <f>'Z7a+Z7b'!Z15</f>
        <v>0</v>
      </c>
      <c r="K14" s="409">
        <f>'Z7a+Z7b'!AA15</f>
        <v>10.9</v>
      </c>
      <c r="L14" s="407" t="str">
        <f>'Z7a+Z7b'!W25</f>
        <v>bez</v>
      </c>
      <c r="M14" s="343">
        <f>'Z7a+Z7b'!X27</f>
        <v>3.766</v>
      </c>
      <c r="N14" s="343">
        <f>'Z7a+Z7b'!Y27</f>
        <v>6.7</v>
      </c>
      <c r="O14" s="408">
        <f>'Z7a+Z7b'!Z27</f>
        <v>0</v>
      </c>
      <c r="P14" s="409">
        <f>'Z7a+Z7b'!AA27</f>
        <v>10.466000000000001</v>
      </c>
      <c r="Q14" s="407" t="str">
        <f>'Z7a+Z7b'!W40</f>
        <v xml:space="preserve"> </v>
      </c>
      <c r="R14" s="343">
        <f>'Z7a+Z7b'!X42</f>
        <v>4</v>
      </c>
      <c r="S14" s="343">
        <f>'Z7a+Z7b'!Y42</f>
        <v>6.75</v>
      </c>
      <c r="T14" s="408">
        <f>'Z7a+Z7b'!Z42</f>
        <v>0</v>
      </c>
      <c r="U14" s="409">
        <f>'Z7a+Z7b'!AA42</f>
        <v>10.75</v>
      </c>
      <c r="V14" s="410">
        <f>'Z7a+Z7b'!AB42</f>
        <v>32.116</v>
      </c>
      <c r="W14" s="451"/>
      <c r="X14" s="451"/>
    </row>
    <row r="15" spans="1:24" s="68" customFormat="1" ht="18" thickTop="1" thickBot="1">
      <c r="A15" s="411">
        <v>2</v>
      </c>
      <c r="B15" s="411">
        <f>Seznam!B37</f>
        <v>3</v>
      </c>
      <c r="C15" s="412" t="str">
        <f>Seznam!C37</f>
        <v>Ema Štěpánková</v>
      </c>
      <c r="D15" s="413">
        <f>Seznam!D37</f>
        <v>2006</v>
      </c>
      <c r="E15" s="414" t="str">
        <f>Seznam!E37</f>
        <v>TJ Bohemians Praha</v>
      </c>
      <c r="F15" s="411">
        <f>Seznam!F15</f>
        <v>0</v>
      </c>
      <c r="G15" s="415"/>
      <c r="H15" s="343">
        <f>'Z7a+Z7b'!X10</f>
        <v>2.4329999999999998</v>
      </c>
      <c r="I15" s="343">
        <f>'Z7a+Z7b'!Y10</f>
        <v>7.25</v>
      </c>
      <c r="J15" s="408">
        <f>'Z7a+Z7b'!Z10</f>
        <v>0</v>
      </c>
      <c r="K15" s="409">
        <f>'Z7a+Z7b'!AA10</f>
        <v>9.6829999999999998</v>
      </c>
      <c r="L15" s="415" t="e">
        <f>'Z7a+Z7b'!#REF!</f>
        <v>#REF!</v>
      </c>
      <c r="M15" s="343">
        <f>'Z7a+Z7b'!X22</f>
        <v>2.4329999999999998</v>
      </c>
      <c r="N15" s="343">
        <f>'Z7a+Z7b'!Y22</f>
        <v>6.3</v>
      </c>
      <c r="O15" s="408">
        <f>'Z7a+Z7b'!Z22</f>
        <v>0</v>
      </c>
      <c r="P15" s="409">
        <f>'Z7a+Z7b'!AA22</f>
        <v>8.7330000000000005</v>
      </c>
      <c r="Q15" s="407" t="e">
        <f>'Z7a+Z7b'!#REF!</f>
        <v>#REF!</v>
      </c>
      <c r="R15" s="343">
        <f>'Z7a+Z7b'!X37</f>
        <v>2.6659999999999999</v>
      </c>
      <c r="S15" s="343">
        <f>'Z7a+Z7b'!Y37</f>
        <v>6.35</v>
      </c>
      <c r="T15" s="408">
        <f>'Z7a+Z7b'!Z37</f>
        <v>0</v>
      </c>
      <c r="U15" s="409">
        <f>'Z7a+Z7b'!AA37</f>
        <v>9.016</v>
      </c>
      <c r="V15" s="410">
        <f>'Z7a+Z7b'!AB37</f>
        <v>27.432000000000002</v>
      </c>
      <c r="W15" s="451"/>
      <c r="X15" s="451"/>
    </row>
    <row r="16" spans="1:24" s="68" customFormat="1" ht="18" thickTop="1" thickBot="1">
      <c r="A16" s="411">
        <v>3</v>
      </c>
      <c r="B16" s="411">
        <f>Seznam!B36</f>
        <v>1</v>
      </c>
      <c r="C16" s="412" t="str">
        <f>Seznam!C36</f>
        <v>Eliška Svobodová</v>
      </c>
      <c r="D16" s="413">
        <f>Seznam!D36</f>
        <v>2006</v>
      </c>
      <c r="E16" s="414" t="str">
        <f>Seznam!E36</f>
        <v>TJ Bohemians Praha</v>
      </c>
      <c r="F16" s="411">
        <f>Seznam!F26</f>
        <v>0</v>
      </c>
      <c r="G16" s="415"/>
      <c r="H16" s="343">
        <f>'Z7a+Z7b'!X9</f>
        <v>2.3660000000000001</v>
      </c>
      <c r="I16" s="343">
        <f>'Z7a+Z7b'!Y9</f>
        <v>6.65</v>
      </c>
      <c r="J16" s="408">
        <f>'Z7a+Z7b'!Z9</f>
        <v>0</v>
      </c>
      <c r="K16" s="409">
        <f>'Z7a+Z7b'!AA9</f>
        <v>9.016</v>
      </c>
      <c r="L16" s="415" t="e">
        <f>'Z7a+Z7b'!#REF!</f>
        <v>#REF!</v>
      </c>
      <c r="M16" s="343">
        <f>'Z7a+Z7b'!X21</f>
        <v>2.766</v>
      </c>
      <c r="N16" s="343">
        <f>'Z7a+Z7b'!Y21</f>
        <v>6.1</v>
      </c>
      <c r="O16" s="408">
        <f>'Z7a+Z7b'!Z21</f>
        <v>0</v>
      </c>
      <c r="P16" s="409">
        <f>'Z7a+Z7b'!AA21</f>
        <v>8.8659999999999997</v>
      </c>
      <c r="Q16" s="407" t="str">
        <f>'Z7a+Z7b'!W42</f>
        <v>bez</v>
      </c>
      <c r="R16" s="343">
        <f>'Z7a+Z7b'!X36</f>
        <v>3.2</v>
      </c>
      <c r="S16" s="343">
        <f>'Z7a+Z7b'!Y36</f>
        <v>6.3</v>
      </c>
      <c r="T16" s="408">
        <f>'Z7a+Z7b'!Z36</f>
        <v>0</v>
      </c>
      <c r="U16" s="409">
        <f>'Z7a+Z7b'!AA36</f>
        <v>9.5</v>
      </c>
      <c r="V16" s="410">
        <f>'Z7a+Z7b'!AB36</f>
        <v>27.381999999999998</v>
      </c>
      <c r="W16" s="451"/>
      <c r="X16" s="451"/>
    </row>
    <row r="17" spans="1:24" s="68" customFormat="1" ht="18" thickTop="1" thickBot="1">
      <c r="A17" s="427">
        <v>4</v>
      </c>
      <c r="B17" s="427">
        <f>Seznam!B40</f>
        <v>8</v>
      </c>
      <c r="C17" s="428" t="str">
        <f>Seznam!C40</f>
        <v>Sofija Komarova</v>
      </c>
      <c r="D17" s="383">
        <f>Seznam!D40</f>
        <v>2006</v>
      </c>
      <c r="E17" s="429" t="str">
        <f>Seznam!E40</f>
        <v>TJ Bohemians Praha</v>
      </c>
      <c r="F17" s="427" t="e">
        <f>Seznam!#REF!</f>
        <v>#REF!</v>
      </c>
      <c r="G17" s="430"/>
      <c r="H17" s="364">
        <f>'Z7a+Z7b'!X13</f>
        <v>2.4660000000000002</v>
      </c>
      <c r="I17" s="364">
        <f>'Z7a+Z7b'!Y13</f>
        <v>6.95</v>
      </c>
      <c r="J17" s="431">
        <f>'Z7a+Z7b'!Z13</f>
        <v>0</v>
      </c>
      <c r="K17" s="432">
        <f>'Z7a+Z7b'!AA13</f>
        <v>9.4160000000000004</v>
      </c>
      <c r="L17" s="430" t="e">
        <f>'Z7a+Z7b'!#REF!</f>
        <v>#REF!</v>
      </c>
      <c r="M17" s="364">
        <f>'Z7a+Z7b'!X25</f>
        <v>2.1659999999999999</v>
      </c>
      <c r="N17" s="364">
        <f>'Z7a+Z7b'!Y25</f>
        <v>4.8499999999999996</v>
      </c>
      <c r="O17" s="431">
        <f>'Z7a+Z7b'!Z25</f>
        <v>0</v>
      </c>
      <c r="P17" s="432">
        <f>'Z7a+Z7b'!AA25</f>
        <v>7.016</v>
      </c>
      <c r="Q17" s="433" t="e">
        <f>'Z7a+Z7b'!#REF!</f>
        <v>#REF!</v>
      </c>
      <c r="R17" s="364">
        <f>'Z7a+Z7b'!X40</f>
        <v>2.7330000000000001</v>
      </c>
      <c r="S17" s="364">
        <f>'Z7a+Z7b'!Y40</f>
        <v>5</v>
      </c>
      <c r="T17" s="431">
        <f>'Z7a+Z7b'!Z40</f>
        <v>0.3</v>
      </c>
      <c r="U17" s="432">
        <f>'Z7a+Z7b'!AA40</f>
        <v>7.4330000000000007</v>
      </c>
      <c r="V17" s="434">
        <f>'Z7a+Z7b'!AB40</f>
        <v>23.865000000000002</v>
      </c>
      <c r="W17" s="451"/>
      <c r="X17" s="451"/>
    </row>
    <row r="18" spans="1:24" s="68" customFormat="1" ht="18" thickTop="1" thickBot="1">
      <c r="A18" s="427">
        <v>5</v>
      </c>
      <c r="B18" s="427">
        <f>Seznam!B38</f>
        <v>5</v>
      </c>
      <c r="C18" s="428" t="str">
        <f>Seznam!C38</f>
        <v>Adéla Daňková</v>
      </c>
      <c r="D18" s="383">
        <f>Seznam!D38</f>
        <v>2006</v>
      </c>
      <c r="E18" s="429" t="str">
        <f>Seznam!E38</f>
        <v>TJ Bohemians Praha</v>
      </c>
      <c r="F18" s="427">
        <f>Seznam!F14</f>
        <v>0</v>
      </c>
      <c r="G18" s="430"/>
      <c r="H18" s="364">
        <f>'Z7a+Z7b'!X11</f>
        <v>1.7330000000000001</v>
      </c>
      <c r="I18" s="364">
        <f>'Z7a+Z7b'!Y11</f>
        <v>7</v>
      </c>
      <c r="J18" s="431">
        <f>'Z7a+Z7b'!Z11</f>
        <v>0</v>
      </c>
      <c r="K18" s="432">
        <f>'Z7a+Z7b'!AA11</f>
        <v>8.7330000000000005</v>
      </c>
      <c r="L18" s="430" t="str">
        <f>'Z7a+Z7b'!W21</f>
        <v>bez</v>
      </c>
      <c r="M18" s="364">
        <f>'Z7a+Z7b'!X23</f>
        <v>1.5660000000000001</v>
      </c>
      <c r="N18" s="364">
        <f>'Z7a+Z7b'!Y23</f>
        <v>5.6</v>
      </c>
      <c r="O18" s="431">
        <f>'Z7a+Z7b'!Z23</f>
        <v>0</v>
      </c>
      <c r="P18" s="432">
        <f>'Z7a+Z7b'!AA23</f>
        <v>7.1659999999999995</v>
      </c>
      <c r="Q18" s="433" t="str">
        <f>'Z7a+Z7b'!W36</f>
        <v xml:space="preserve"> </v>
      </c>
      <c r="R18" s="364">
        <f>'Z7a+Z7b'!X38</f>
        <v>2.2999999999999998</v>
      </c>
      <c r="S18" s="364">
        <f>'Z7a+Z7b'!Y38</f>
        <v>5.5</v>
      </c>
      <c r="T18" s="431">
        <f>'Z7a+Z7b'!Z38</f>
        <v>0</v>
      </c>
      <c r="U18" s="432">
        <f>'Z7a+Z7b'!AA38</f>
        <v>7.8</v>
      </c>
      <c r="V18" s="434">
        <f>'Z7a+Z7b'!AB38</f>
        <v>23.699000000000002</v>
      </c>
      <c r="W18" s="451"/>
      <c r="X18" s="451"/>
    </row>
    <row r="19" spans="1:24" s="68" customFormat="1" ht="18" thickTop="1" thickBot="1">
      <c r="A19" s="427">
        <v>6</v>
      </c>
      <c r="B19" s="427">
        <f>Seznam!B39</f>
        <v>7</v>
      </c>
      <c r="C19" s="428" t="str">
        <f>Seznam!C39</f>
        <v>Eliška Machalová</v>
      </c>
      <c r="D19" s="383">
        <f>Seznam!D39</f>
        <v>2006</v>
      </c>
      <c r="E19" s="429" t="str">
        <f>Seznam!E39</f>
        <v>RG Proactive Milevsko</v>
      </c>
      <c r="F19" s="427"/>
      <c r="G19" s="430"/>
      <c r="H19" s="364">
        <f>'Z7a+Z7b'!X12</f>
        <v>1.7330000000000001</v>
      </c>
      <c r="I19" s="364">
        <f>'Z7a+Z7b'!Y12</f>
        <v>6.7</v>
      </c>
      <c r="J19" s="431">
        <f>'Z7a+Z7b'!Z12</f>
        <v>0</v>
      </c>
      <c r="K19" s="432">
        <f>'Z7a+Z7b'!AA12</f>
        <v>8.4329999999999998</v>
      </c>
      <c r="L19" s="430"/>
      <c r="M19" s="364">
        <f>'Z7a+Z7b'!X24</f>
        <v>1.8</v>
      </c>
      <c r="N19" s="364">
        <f>'Z7a+Z7b'!Y24</f>
        <v>5.4</v>
      </c>
      <c r="O19" s="431">
        <f>'Z7a+Z7b'!Z24</f>
        <v>0</v>
      </c>
      <c r="P19" s="432">
        <f>'Z7a+Z7b'!AA24</f>
        <v>7.2</v>
      </c>
      <c r="Q19" s="433"/>
      <c r="R19" s="364">
        <f>'Z7a+Z7b'!X39</f>
        <v>1.5329999999999999</v>
      </c>
      <c r="S19" s="364">
        <f>'Z7a+Z7b'!Y39</f>
        <v>4.95</v>
      </c>
      <c r="T19" s="431">
        <f>'Z7a+Z7b'!Z39</f>
        <v>0</v>
      </c>
      <c r="U19" s="432">
        <f>'Z7a+Z7b'!AA39</f>
        <v>6.4830000000000005</v>
      </c>
      <c r="V19" s="434">
        <f>'Z7a+Z7b'!AB39</f>
        <v>22.116</v>
      </c>
      <c r="W19" s="451"/>
      <c r="X19" s="451"/>
    </row>
    <row r="20" spans="1:24" s="68" customFormat="1" ht="17.25" thickTop="1">
      <c r="A20" s="427">
        <v>7</v>
      </c>
      <c r="B20" s="427">
        <f>Seznam!B41</f>
        <v>11</v>
      </c>
      <c r="C20" s="428" t="str">
        <f>Seznam!C41</f>
        <v>Veronika Hubatková</v>
      </c>
      <c r="D20" s="383">
        <f>Seznam!D41</f>
        <v>2006</v>
      </c>
      <c r="E20" s="429" t="str">
        <f>Seznam!E41</f>
        <v>TJ Bohemians Praha</v>
      </c>
      <c r="F20" s="427"/>
      <c r="G20" s="430"/>
      <c r="H20" s="364">
        <f>'Z7a+Z7b'!X14</f>
        <v>1.6659999999999999</v>
      </c>
      <c r="I20" s="364">
        <f>'Z7a+Z7b'!Y14</f>
        <v>6.6</v>
      </c>
      <c r="J20" s="431">
        <f>'Z7a+Z7b'!Z14</f>
        <v>0</v>
      </c>
      <c r="K20" s="432">
        <f>'Z7a+Z7b'!AA14</f>
        <v>8.266</v>
      </c>
      <c r="L20" s="430">
        <f>'Z7a+Z7b'!W24</f>
        <v>0</v>
      </c>
      <c r="M20" s="364">
        <f>'Z7a+Z7b'!X26</f>
        <v>2.3330000000000002</v>
      </c>
      <c r="N20" s="364">
        <f>'Z7a+Z7b'!Y26</f>
        <v>5.6</v>
      </c>
      <c r="O20" s="431">
        <f>'Z7a+Z7b'!Z26</f>
        <v>0</v>
      </c>
      <c r="P20" s="432">
        <f>'Z7a+Z7b'!AA26</f>
        <v>7.9329999999999998</v>
      </c>
      <c r="Q20" s="433" t="str">
        <f>'Z7a+Z7b'!W39</f>
        <v>bez</v>
      </c>
      <c r="R20" s="364">
        <f>'Z7a+Z7b'!X41</f>
        <v>0.8</v>
      </c>
      <c r="S20" s="364">
        <f>'Z7a+Z7b'!Y41</f>
        <v>4.75</v>
      </c>
      <c r="T20" s="431">
        <f>'Z7a+Z7b'!Z41</f>
        <v>0</v>
      </c>
      <c r="U20" s="432">
        <f>'Z7a+Z7b'!AA41</f>
        <v>5.55</v>
      </c>
      <c r="V20" s="434">
        <f>'Z7a+Z7b'!AB41</f>
        <v>21.748999999999999</v>
      </c>
      <c r="W20" s="451"/>
      <c r="X20" s="451"/>
    </row>
    <row r="21" spans="1:24">
      <c r="A21" s="358"/>
      <c r="B21" s="358"/>
      <c r="C21" s="358"/>
      <c r="D21" s="348"/>
      <c r="E21" s="358"/>
      <c r="F21" s="34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</row>
    <row r="22" spans="1:24" ht="20.25" thickBot="1">
      <c r="A22" s="313" t="s">
        <v>267</v>
      </c>
      <c r="B22" s="313"/>
      <c r="C22" s="313"/>
      <c r="D22" s="348"/>
      <c r="E22" s="358"/>
      <c r="F22" s="34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</row>
    <row r="23" spans="1:24" ht="20.25" thickTop="1">
      <c r="A23" s="441"/>
      <c r="B23" s="372"/>
      <c r="C23" s="373"/>
      <c r="D23" s="442"/>
      <c r="E23" s="375"/>
      <c r="F23" s="376"/>
      <c r="G23" s="525" t="s">
        <v>204</v>
      </c>
      <c r="H23" s="526"/>
      <c r="I23" s="526"/>
      <c r="J23" s="443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</row>
    <row r="24" spans="1:24" ht="16.5">
      <c r="A24" s="444" t="s">
        <v>254</v>
      </c>
      <c r="B24" s="379" t="s">
        <v>255</v>
      </c>
      <c r="C24" s="380" t="s">
        <v>256</v>
      </c>
      <c r="D24" s="445" t="s">
        <v>3</v>
      </c>
      <c r="E24" s="446" t="s">
        <v>4</v>
      </c>
      <c r="F24" s="378" t="s">
        <v>5</v>
      </c>
      <c r="G24" s="383" t="s">
        <v>257</v>
      </c>
      <c r="H24" s="383" t="s">
        <v>258</v>
      </c>
      <c r="I24" s="447" t="s">
        <v>214</v>
      </c>
      <c r="J24" s="444" t="s">
        <v>259</v>
      </c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</row>
    <row r="25" spans="1:24" ht="15.75" thickBot="1">
      <c r="A25" s="448"/>
      <c r="B25" s="387"/>
      <c r="C25" s="388"/>
      <c r="D25" s="449"/>
      <c r="E25" s="390"/>
      <c r="F25" s="391"/>
      <c r="G25" s="392" t="s">
        <v>212</v>
      </c>
      <c r="H25" s="392" t="s">
        <v>213</v>
      </c>
      <c r="I25" s="450"/>
      <c r="J25" s="44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</row>
    <row r="26" spans="1:24" ht="18" thickTop="1" thickBot="1">
      <c r="A26" s="350">
        <v>1</v>
      </c>
      <c r="B26" s="351">
        <f>Seznam!B45</f>
        <v>3</v>
      </c>
      <c r="C26" s="352" t="str">
        <f>Seznam!C45</f>
        <v>Karolína Havlíková</v>
      </c>
      <c r="D26" s="353">
        <f>Seznam!D45</f>
        <v>2006</v>
      </c>
      <c r="E26" s="354" t="str">
        <f>Seznam!E45</f>
        <v>TJ Sokol Hodkovičky</v>
      </c>
      <c r="F26" s="350" t="e">
        <f>Seznam!#REF!</f>
        <v>#REF!</v>
      </c>
      <c r="G26" s="369">
        <f>'Z7a+Z7b'!Y51</f>
        <v>3.8</v>
      </c>
      <c r="H26" s="343">
        <f>'Z7a+Z7b'!Z51</f>
        <v>6.6</v>
      </c>
      <c r="I26" s="344">
        <f>'Z7a+Z7b'!AA51</f>
        <v>0</v>
      </c>
      <c r="J26" s="345">
        <f>'Z7a+Z7b'!AB51</f>
        <v>10.399999999999999</v>
      </c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</row>
    <row r="27" spans="1:24" ht="18" thickTop="1" thickBot="1">
      <c r="A27" s="452">
        <v>2</v>
      </c>
      <c r="B27" s="453">
        <f>Seznam!B43</f>
        <v>1</v>
      </c>
      <c r="C27" s="454" t="str">
        <f>Seznam!C43</f>
        <v>Eliška Svobodová</v>
      </c>
      <c r="D27" s="455">
        <f>Seznam!D43</f>
        <v>2006</v>
      </c>
      <c r="E27" s="456" t="str">
        <f>Seznam!E43</f>
        <v>TJ Bohemians Praha</v>
      </c>
      <c r="F27" s="452" t="e">
        <f>Seznam!#REF!</f>
        <v>#REF!</v>
      </c>
      <c r="G27" s="369">
        <f>'Z7a+Z7b'!Y49</f>
        <v>2.9329999999999998</v>
      </c>
      <c r="H27" s="343">
        <f>'Z7a+Z7b'!Z49</f>
        <v>6</v>
      </c>
      <c r="I27" s="344">
        <f>'Z7a+Z7b'!AA49</f>
        <v>0</v>
      </c>
      <c r="J27" s="345">
        <f>'Z7a+Z7b'!AB49</f>
        <v>8.9329999999999998</v>
      </c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</row>
    <row r="28" spans="1:24" ht="17.25" thickTop="1">
      <c r="A28" s="355">
        <v>3</v>
      </c>
      <c r="B28" s="356">
        <v>2</v>
      </c>
      <c r="C28" s="340" t="str">
        <f>Seznam!C44</f>
        <v>Ema Štěpánková</v>
      </c>
      <c r="D28" s="339">
        <f>Seznam!D44</f>
        <v>2006</v>
      </c>
      <c r="E28" s="357" t="str">
        <f>Seznam!E44</f>
        <v>TJ Bohemians Praha</v>
      </c>
      <c r="F28" s="355"/>
      <c r="G28" s="369">
        <f>'Z7a+Z7b'!Y50</f>
        <v>2.1659999999999999</v>
      </c>
      <c r="H28" s="343">
        <f>'Z7a+Z7b'!Z50</f>
        <v>6.05</v>
      </c>
      <c r="I28" s="344">
        <f>'Z7a+Z7b'!AA50</f>
        <v>0</v>
      </c>
      <c r="J28" s="345">
        <f>'Z7a+Z7b'!AB50</f>
        <v>8.2159999999999993</v>
      </c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</row>
    <row r="29" spans="1:24">
      <c r="A29" s="368"/>
      <c r="B29" s="368"/>
      <c r="C29" s="368"/>
      <c r="D29" s="367"/>
      <c r="E29" s="368"/>
      <c r="F29" s="367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58"/>
      <c r="X29" s="358"/>
    </row>
  </sheetData>
  <sortState ref="B26:J28">
    <sortCondition descending="1" ref="J26:J28"/>
  </sortState>
  <mergeCells count="11">
    <mergeCell ref="Q11:Q12"/>
    <mergeCell ref="G10:K10"/>
    <mergeCell ref="Q10:U10"/>
    <mergeCell ref="L10:P10"/>
    <mergeCell ref="L11:L12"/>
    <mergeCell ref="G23:I23"/>
    <mergeCell ref="A1:L1"/>
    <mergeCell ref="A3:L3"/>
    <mergeCell ref="A5:L5"/>
    <mergeCell ref="A7:L7"/>
    <mergeCell ref="G11:G12"/>
  </mergeCells>
  <phoneticPr fontId="13" type="noConversion"/>
  <printOptions horizontalCentered="1"/>
  <pageMargins left="0" right="0" top="0.78740157480314965" bottom="0" header="0" footer="0"/>
  <pageSetup paperSize="9" scale="7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41"/>
  <sheetViews>
    <sheetView topLeftCell="A217" workbookViewId="0">
      <selection activeCell="B128" sqref="B128"/>
    </sheetView>
  </sheetViews>
  <sheetFormatPr defaultRowHeight="12.75"/>
  <cols>
    <col min="1" max="2" width="17.28515625" style="48" bestFit="1" customWidth="1"/>
    <col min="3" max="16384" width="9.140625" style="46"/>
  </cols>
  <sheetData>
    <row r="1" spans="1:2">
      <c r="A1" s="48" t="s">
        <v>269</v>
      </c>
      <c r="B1" s="48" t="s">
        <v>270</v>
      </c>
    </row>
    <row r="2" spans="1:2">
      <c r="A2" s="123" t="s">
        <v>271</v>
      </c>
      <c r="B2" s="123" t="s">
        <v>271</v>
      </c>
    </row>
    <row r="3" spans="1:2">
      <c r="A3" s="40" t="s">
        <v>127</v>
      </c>
      <c r="B3" s="40" t="s">
        <v>129</v>
      </c>
    </row>
    <row r="4" spans="1:2">
      <c r="A4" s="48" t="s">
        <v>272</v>
      </c>
      <c r="B4" s="48" t="s">
        <v>273</v>
      </c>
    </row>
    <row r="5" spans="1:2">
      <c r="A5" s="38" t="s">
        <v>274</v>
      </c>
      <c r="B5" s="38" t="s">
        <v>275</v>
      </c>
    </row>
    <row r="6" spans="1:2">
      <c r="A6" s="38" t="s">
        <v>276</v>
      </c>
      <c r="B6" s="38" t="s">
        <v>277</v>
      </c>
    </row>
    <row r="7" spans="1:2">
      <c r="A7" s="46" t="s">
        <v>278</v>
      </c>
      <c r="B7" s="46" t="s">
        <v>278</v>
      </c>
    </row>
    <row r="8" spans="1:2">
      <c r="A8" s="123" t="s">
        <v>279</v>
      </c>
      <c r="B8" s="123" t="s">
        <v>279</v>
      </c>
    </row>
    <row r="9" spans="1:2">
      <c r="A9" s="46" t="s">
        <v>280</v>
      </c>
      <c r="B9" s="46" t="s">
        <v>280</v>
      </c>
    </row>
    <row r="10" spans="1:2">
      <c r="A10" s="153" t="s">
        <v>281</v>
      </c>
      <c r="B10" s="153" t="s">
        <v>282</v>
      </c>
    </row>
    <row r="11" spans="1:2">
      <c r="A11" s="152" t="s">
        <v>283</v>
      </c>
      <c r="B11" s="152" t="s">
        <v>284</v>
      </c>
    </row>
    <row r="12" spans="1:2">
      <c r="A12" s="153" t="s">
        <v>283</v>
      </c>
      <c r="B12" s="153" t="s">
        <v>284</v>
      </c>
    </row>
    <row r="13" spans="1:2">
      <c r="A13" s="123" t="s">
        <v>285</v>
      </c>
      <c r="B13" s="123" t="s">
        <v>285</v>
      </c>
    </row>
    <row r="14" spans="1:2">
      <c r="A14" s="48" t="s">
        <v>286</v>
      </c>
      <c r="B14" s="48" t="s">
        <v>286</v>
      </c>
    </row>
    <row r="15" spans="1:2">
      <c r="A15" s="49" t="s">
        <v>287</v>
      </c>
      <c r="B15" s="49" t="s">
        <v>287</v>
      </c>
    </row>
    <row r="16" spans="1:2">
      <c r="A16" s="152" t="s">
        <v>288</v>
      </c>
      <c r="B16" s="152" t="s">
        <v>289</v>
      </c>
    </row>
    <row r="17" spans="1:2">
      <c r="A17" s="48" t="s">
        <v>290</v>
      </c>
      <c r="B17" s="48" t="s">
        <v>291</v>
      </c>
    </row>
    <row r="18" spans="1:2">
      <c r="A18" s="152" t="s">
        <v>107</v>
      </c>
      <c r="B18" s="152" t="s">
        <v>109</v>
      </c>
    </row>
    <row r="19" spans="1:2">
      <c r="A19" s="40" t="s">
        <v>292</v>
      </c>
      <c r="B19" s="40" t="s">
        <v>293</v>
      </c>
    </row>
    <row r="20" spans="1:2">
      <c r="A20" s="38" t="s">
        <v>294</v>
      </c>
      <c r="B20" s="38" t="s">
        <v>295</v>
      </c>
    </row>
    <row r="21" spans="1:2">
      <c r="A21" s="153" t="s">
        <v>296</v>
      </c>
      <c r="B21" s="153" t="s">
        <v>297</v>
      </c>
    </row>
    <row r="22" spans="1:2">
      <c r="A22" s="49" t="s">
        <v>298</v>
      </c>
      <c r="B22" s="49" t="s">
        <v>298</v>
      </c>
    </row>
    <row r="23" spans="1:2">
      <c r="A23" s="48" t="s">
        <v>30</v>
      </c>
      <c r="B23" s="48" t="s">
        <v>32</v>
      </c>
    </row>
    <row r="24" spans="1:2">
      <c r="A24" s="46" t="s">
        <v>299</v>
      </c>
      <c r="B24" s="46" t="s">
        <v>300</v>
      </c>
    </row>
    <row r="25" spans="1:2">
      <c r="A25" s="51" t="s">
        <v>301</v>
      </c>
      <c r="B25" s="51" t="s">
        <v>302</v>
      </c>
    </row>
    <row r="26" spans="1:2">
      <c r="A26" s="153" t="s">
        <v>303</v>
      </c>
      <c r="B26" s="153" t="s">
        <v>304</v>
      </c>
    </row>
    <row r="27" spans="1:2">
      <c r="A27" s="38" t="s">
        <v>305</v>
      </c>
      <c r="B27" s="38" t="s">
        <v>306</v>
      </c>
    </row>
    <row r="28" spans="1:2">
      <c r="A28" s="48" t="s">
        <v>21</v>
      </c>
      <c r="B28" s="48" t="s">
        <v>23</v>
      </c>
    </row>
    <row r="29" spans="1:2">
      <c r="A29" s="51" t="s">
        <v>307</v>
      </c>
      <c r="B29" s="51" t="s">
        <v>308</v>
      </c>
    </row>
    <row r="30" spans="1:2">
      <c r="A30" s="46" t="s">
        <v>309</v>
      </c>
      <c r="B30" s="46" t="s">
        <v>309</v>
      </c>
    </row>
    <row r="31" spans="1:2">
      <c r="A31" s="46" t="s">
        <v>310</v>
      </c>
      <c r="B31" s="46" t="s">
        <v>311</v>
      </c>
    </row>
    <row r="32" spans="1:2">
      <c r="A32" s="47" t="s">
        <v>312</v>
      </c>
      <c r="B32" s="47" t="s">
        <v>313</v>
      </c>
    </row>
    <row r="33" spans="1:2">
      <c r="A33" s="46" t="s">
        <v>314</v>
      </c>
      <c r="B33" s="46" t="s">
        <v>314</v>
      </c>
    </row>
    <row r="34" spans="1:2">
      <c r="A34" s="123" t="s">
        <v>315</v>
      </c>
      <c r="B34" s="123" t="s">
        <v>315</v>
      </c>
    </row>
    <row r="35" spans="1:2">
      <c r="A35" s="46" t="s">
        <v>316</v>
      </c>
      <c r="B35" s="48" t="s">
        <v>317</v>
      </c>
    </row>
    <row r="36" spans="1:2">
      <c r="A36" s="137" t="s">
        <v>318</v>
      </c>
      <c r="B36" s="137" t="s">
        <v>319</v>
      </c>
    </row>
    <row r="37" spans="1:2">
      <c r="A37" s="46" t="s">
        <v>320</v>
      </c>
      <c r="B37" s="46" t="s">
        <v>320</v>
      </c>
    </row>
    <row r="38" spans="1:2">
      <c r="A38" s="48" t="s">
        <v>321</v>
      </c>
      <c r="B38" s="48" t="s">
        <v>322</v>
      </c>
    </row>
    <row r="39" spans="1:2">
      <c r="A39" s="46" t="s">
        <v>323</v>
      </c>
      <c r="B39" s="46" t="s">
        <v>323</v>
      </c>
    </row>
    <row r="40" spans="1:2">
      <c r="A40" s="51" t="s">
        <v>324</v>
      </c>
      <c r="B40" s="51" t="s">
        <v>324</v>
      </c>
    </row>
    <row r="41" spans="1:2">
      <c r="A41" s="137" t="s">
        <v>325</v>
      </c>
      <c r="B41" s="137" t="s">
        <v>326</v>
      </c>
    </row>
    <row r="42" spans="1:2">
      <c r="A42" s="48" t="s">
        <v>327</v>
      </c>
      <c r="B42" s="48" t="s">
        <v>328</v>
      </c>
    </row>
    <row r="43" spans="1:2">
      <c r="A43" s="51" t="s">
        <v>329</v>
      </c>
      <c r="B43" s="51" t="s">
        <v>330</v>
      </c>
    </row>
    <row r="44" spans="1:2">
      <c r="A44" s="51" t="s">
        <v>331</v>
      </c>
      <c r="B44" s="51" t="s">
        <v>332</v>
      </c>
    </row>
    <row r="45" spans="1:2">
      <c r="A45" s="49" t="s">
        <v>333</v>
      </c>
      <c r="B45" s="49" t="s">
        <v>333</v>
      </c>
    </row>
    <row r="46" spans="1:2">
      <c r="A46" s="46" t="s">
        <v>333</v>
      </c>
      <c r="B46" s="46" t="s">
        <v>334</v>
      </c>
    </row>
    <row r="47" spans="1:2">
      <c r="A47" s="48" t="s">
        <v>335</v>
      </c>
      <c r="B47" s="48" t="s">
        <v>335</v>
      </c>
    </row>
    <row r="48" spans="1:2">
      <c r="A48" s="48" t="s">
        <v>53</v>
      </c>
      <c r="B48" s="48" t="s">
        <v>55</v>
      </c>
    </row>
    <row r="49" spans="1:2">
      <c r="A49" s="48" t="s">
        <v>336</v>
      </c>
      <c r="B49" s="48" t="s">
        <v>337</v>
      </c>
    </row>
    <row r="50" spans="1:2">
      <c r="A50" s="48" t="s">
        <v>98</v>
      </c>
      <c r="B50" s="48" t="s">
        <v>166</v>
      </c>
    </row>
    <row r="51" spans="1:2">
      <c r="A51" s="48" t="s">
        <v>338</v>
      </c>
      <c r="B51" s="48" t="s">
        <v>338</v>
      </c>
    </row>
    <row r="52" spans="1:2">
      <c r="A52" s="122" t="s">
        <v>339</v>
      </c>
      <c r="B52" s="122" t="s">
        <v>339</v>
      </c>
    </row>
    <row r="53" spans="1:2">
      <c r="A53" s="46" t="s">
        <v>340</v>
      </c>
      <c r="B53" s="46" t="s">
        <v>341</v>
      </c>
    </row>
    <row r="54" spans="1:2">
      <c r="A54" s="153" t="s">
        <v>342</v>
      </c>
      <c r="B54" s="153" t="s">
        <v>342</v>
      </c>
    </row>
    <row r="55" spans="1:2">
      <c r="A55" s="48" t="s">
        <v>85</v>
      </c>
      <c r="B55" s="48" t="s">
        <v>87</v>
      </c>
    </row>
    <row r="56" spans="1:2">
      <c r="A56" s="49" t="s">
        <v>343</v>
      </c>
      <c r="B56" s="49" t="s">
        <v>343</v>
      </c>
    </row>
    <row r="57" spans="1:2">
      <c r="A57" s="123" t="s">
        <v>344</v>
      </c>
      <c r="B57" s="123" t="s">
        <v>344</v>
      </c>
    </row>
    <row r="58" spans="1:2">
      <c r="A58" s="152" t="s">
        <v>345</v>
      </c>
      <c r="B58" s="152" t="s">
        <v>346</v>
      </c>
    </row>
    <row r="59" spans="1:2">
      <c r="A59" s="47" t="s">
        <v>347</v>
      </c>
      <c r="B59" s="47" t="s">
        <v>348</v>
      </c>
    </row>
    <row r="60" spans="1:2">
      <c r="A60" s="48" t="s">
        <v>349</v>
      </c>
      <c r="B60" s="48" t="s">
        <v>350</v>
      </c>
    </row>
    <row r="61" spans="1:2">
      <c r="A61" s="48" t="s">
        <v>351</v>
      </c>
      <c r="B61" s="48" t="s">
        <v>352</v>
      </c>
    </row>
    <row r="62" spans="1:2">
      <c r="A62" s="48" t="s">
        <v>353</v>
      </c>
      <c r="B62" s="48" t="s">
        <v>354</v>
      </c>
    </row>
    <row r="63" spans="1:2">
      <c r="A63" s="49" t="s">
        <v>355</v>
      </c>
      <c r="B63" s="49" t="s">
        <v>355</v>
      </c>
    </row>
    <row r="64" spans="1:2">
      <c r="A64" s="46" t="s">
        <v>356</v>
      </c>
      <c r="B64" s="46" t="s">
        <v>357</v>
      </c>
    </row>
    <row r="65" spans="1:2">
      <c r="A65" s="152" t="s">
        <v>358</v>
      </c>
      <c r="B65" s="152" t="s">
        <v>358</v>
      </c>
    </row>
    <row r="66" spans="1:2">
      <c r="A66" s="49" t="s">
        <v>359</v>
      </c>
      <c r="B66" s="49" t="s">
        <v>359</v>
      </c>
    </row>
    <row r="67" spans="1:2">
      <c r="A67" s="152" t="s">
        <v>360</v>
      </c>
      <c r="B67" s="152" t="s">
        <v>361</v>
      </c>
    </row>
    <row r="68" spans="1:2">
      <c r="A68" s="46" t="s">
        <v>362</v>
      </c>
      <c r="B68" s="46" t="s">
        <v>362</v>
      </c>
    </row>
    <row r="69" spans="1:2">
      <c r="A69" s="48" t="s">
        <v>363</v>
      </c>
      <c r="B69" s="48" t="s">
        <v>364</v>
      </c>
    </row>
    <row r="70" spans="1:2">
      <c r="A70" s="46" t="s">
        <v>365</v>
      </c>
      <c r="B70" s="46" t="s">
        <v>366</v>
      </c>
    </row>
    <row r="71" spans="1:2">
      <c r="A71" s="47" t="s">
        <v>367</v>
      </c>
      <c r="B71" s="47" t="s">
        <v>368</v>
      </c>
    </row>
    <row r="72" spans="1:2">
      <c r="A72" s="47" t="s">
        <v>369</v>
      </c>
      <c r="B72" s="47" t="s">
        <v>370</v>
      </c>
    </row>
    <row r="73" spans="1:2">
      <c r="A73" s="123" t="s">
        <v>371</v>
      </c>
      <c r="B73" s="123" t="s">
        <v>371</v>
      </c>
    </row>
    <row r="74" spans="1:2">
      <c r="A74" s="48" t="s">
        <v>372</v>
      </c>
      <c r="B74" s="48" t="s">
        <v>373</v>
      </c>
    </row>
    <row r="75" spans="1:2">
      <c r="A75" s="49" t="s">
        <v>374</v>
      </c>
      <c r="B75" s="49" t="s">
        <v>374</v>
      </c>
    </row>
    <row r="76" spans="1:2">
      <c r="A76" s="47" t="s">
        <v>375</v>
      </c>
      <c r="B76" s="47" t="s">
        <v>376</v>
      </c>
    </row>
    <row r="77" spans="1:2">
      <c r="A77" s="49" t="s">
        <v>377</v>
      </c>
      <c r="B77" s="49" t="s">
        <v>377</v>
      </c>
    </row>
    <row r="78" spans="1:2">
      <c r="A78" s="48" t="s">
        <v>378</v>
      </c>
      <c r="B78" s="48" t="s">
        <v>378</v>
      </c>
    </row>
    <row r="79" spans="1:2">
      <c r="A79" s="48" t="s">
        <v>379</v>
      </c>
      <c r="B79" s="48" t="s">
        <v>380</v>
      </c>
    </row>
    <row r="80" spans="1:2">
      <c r="A80" s="48" t="s">
        <v>381</v>
      </c>
      <c r="B80" s="48" t="s">
        <v>382</v>
      </c>
    </row>
    <row r="81" spans="1:2">
      <c r="A81" s="48" t="s">
        <v>383</v>
      </c>
      <c r="B81" s="48" t="s">
        <v>384</v>
      </c>
    </row>
    <row r="82" spans="1:2">
      <c r="A82" s="49" t="s">
        <v>385</v>
      </c>
      <c r="B82" s="49" t="s">
        <v>385</v>
      </c>
    </row>
    <row r="83" spans="1:2">
      <c r="A83" s="49" t="s">
        <v>386</v>
      </c>
      <c r="B83" s="49" t="s">
        <v>387</v>
      </c>
    </row>
    <row r="84" spans="1:2">
      <c r="A84" s="153" t="s">
        <v>388</v>
      </c>
      <c r="B84" s="153" t="s">
        <v>389</v>
      </c>
    </row>
    <row r="85" spans="1:2">
      <c r="A85" s="123" t="s">
        <v>390</v>
      </c>
      <c r="B85" s="123" t="s">
        <v>390</v>
      </c>
    </row>
    <row r="86" spans="1:2">
      <c r="A86" s="48" t="s">
        <v>391</v>
      </c>
      <c r="B86" s="48" t="s">
        <v>392</v>
      </c>
    </row>
    <row r="87" spans="1:2">
      <c r="A87" s="49" t="s">
        <v>393</v>
      </c>
      <c r="B87" s="49" t="s">
        <v>393</v>
      </c>
    </row>
    <row r="88" spans="1:2">
      <c r="A88" s="49" t="s">
        <v>394</v>
      </c>
      <c r="B88" s="49" t="s">
        <v>394</v>
      </c>
    </row>
    <row r="89" spans="1:2">
      <c r="A89" s="49" t="s">
        <v>395</v>
      </c>
      <c r="B89" s="49" t="s">
        <v>395</v>
      </c>
    </row>
    <row r="90" spans="1:2">
      <c r="A90" s="153" t="s">
        <v>396</v>
      </c>
      <c r="B90" s="153" t="s">
        <v>397</v>
      </c>
    </row>
    <row r="91" spans="1:2">
      <c r="A91" s="51" t="s">
        <v>132</v>
      </c>
      <c r="B91" s="51" t="s">
        <v>134</v>
      </c>
    </row>
    <row r="92" spans="1:2">
      <c r="A92" s="48" t="s">
        <v>398</v>
      </c>
      <c r="B92" s="48" t="s">
        <v>399</v>
      </c>
    </row>
    <row r="93" spans="1:2">
      <c r="A93" s="46" t="s">
        <v>400</v>
      </c>
      <c r="B93" s="46" t="s">
        <v>400</v>
      </c>
    </row>
    <row r="94" spans="1:2">
      <c r="A94" s="49" t="s">
        <v>401</v>
      </c>
      <c r="B94" s="49" t="s">
        <v>401</v>
      </c>
    </row>
    <row r="95" spans="1:2">
      <c r="A95" s="46" t="s">
        <v>402</v>
      </c>
      <c r="B95" s="46" t="s">
        <v>403</v>
      </c>
    </row>
    <row r="96" spans="1:2">
      <c r="A96" s="49" t="s">
        <v>404</v>
      </c>
      <c r="B96" s="49" t="s">
        <v>404</v>
      </c>
    </row>
    <row r="97" spans="1:2">
      <c r="A97" s="123" t="s">
        <v>405</v>
      </c>
      <c r="B97" s="123" t="s">
        <v>405</v>
      </c>
    </row>
    <row r="98" spans="1:2">
      <c r="A98" s="49" t="s">
        <v>406</v>
      </c>
      <c r="B98" s="49" t="s">
        <v>406</v>
      </c>
    </row>
    <row r="99" spans="1:2">
      <c r="A99" s="48" t="s">
        <v>90</v>
      </c>
      <c r="B99" s="48" t="s">
        <v>92</v>
      </c>
    </row>
    <row r="100" spans="1:2">
      <c r="A100" s="46" t="s">
        <v>407</v>
      </c>
      <c r="B100" s="48" t="s">
        <v>408</v>
      </c>
    </row>
    <row r="101" spans="1:2">
      <c r="A101" s="48" t="s">
        <v>40</v>
      </c>
      <c r="B101" s="48" t="s">
        <v>42</v>
      </c>
    </row>
    <row r="102" spans="1:2">
      <c r="A102" s="48" t="s">
        <v>409</v>
      </c>
      <c r="B102" s="48" t="s">
        <v>410</v>
      </c>
    </row>
    <row r="103" spans="1:2">
      <c r="A103" s="123" t="s">
        <v>411</v>
      </c>
      <c r="B103" s="123" t="s">
        <v>411</v>
      </c>
    </row>
    <row r="104" spans="1:2">
      <c r="A104" s="48" t="s">
        <v>412</v>
      </c>
      <c r="B104" s="48" t="s">
        <v>413</v>
      </c>
    </row>
    <row r="105" spans="1:2">
      <c r="A105" s="123" t="s">
        <v>414</v>
      </c>
      <c r="B105" s="123" t="s">
        <v>414</v>
      </c>
    </row>
    <row r="106" spans="1:2">
      <c r="A106" s="156" t="s">
        <v>415</v>
      </c>
      <c r="B106" s="156" t="s">
        <v>415</v>
      </c>
    </row>
    <row r="107" spans="1:2">
      <c r="A107" s="46" t="s">
        <v>416</v>
      </c>
      <c r="B107" s="46" t="s">
        <v>416</v>
      </c>
    </row>
    <row r="108" spans="1:2">
      <c r="A108" s="46" t="s">
        <v>94</v>
      </c>
      <c r="B108" s="48" t="s">
        <v>95</v>
      </c>
    </row>
    <row r="109" spans="1:2">
      <c r="A109" s="48" t="s">
        <v>115</v>
      </c>
      <c r="B109" s="48" t="s">
        <v>137</v>
      </c>
    </row>
    <row r="110" spans="1:2">
      <c r="A110" s="48" t="s">
        <v>417</v>
      </c>
      <c r="B110" s="48" t="s">
        <v>418</v>
      </c>
    </row>
    <row r="111" spans="1:2">
      <c r="A111" s="46" t="s">
        <v>419</v>
      </c>
      <c r="B111" s="48" t="s">
        <v>420</v>
      </c>
    </row>
    <row r="112" spans="1:2">
      <c r="A112" s="48" t="s">
        <v>421</v>
      </c>
      <c r="B112" s="48" t="s">
        <v>422</v>
      </c>
    </row>
    <row r="113" spans="1:2">
      <c r="A113" s="49" t="s">
        <v>423</v>
      </c>
      <c r="B113" s="49" t="s">
        <v>423</v>
      </c>
    </row>
    <row r="114" spans="1:2">
      <c r="A114" s="49" t="s">
        <v>424</v>
      </c>
      <c r="B114" s="49" t="s">
        <v>424</v>
      </c>
    </row>
    <row r="115" spans="1:2">
      <c r="A115" s="48" t="s">
        <v>425</v>
      </c>
      <c r="B115" s="48" t="s">
        <v>426</v>
      </c>
    </row>
    <row r="116" spans="1:2">
      <c r="A116" s="48" t="s">
        <v>427</v>
      </c>
      <c r="B116" s="48" t="s">
        <v>428</v>
      </c>
    </row>
    <row r="117" spans="1:2">
      <c r="A117" s="47" t="s">
        <v>429</v>
      </c>
      <c r="B117" s="47" t="s">
        <v>430</v>
      </c>
    </row>
    <row r="118" spans="1:2">
      <c r="A118" s="51" t="s">
        <v>431</v>
      </c>
      <c r="B118" s="51" t="s">
        <v>432</v>
      </c>
    </row>
    <row r="119" spans="1:2">
      <c r="A119" s="123" t="s">
        <v>433</v>
      </c>
      <c r="B119" s="123" t="s">
        <v>433</v>
      </c>
    </row>
    <row r="120" spans="1:2">
      <c r="A120" s="48" t="s">
        <v>434</v>
      </c>
      <c r="B120" s="48" t="s">
        <v>435</v>
      </c>
    </row>
    <row r="121" spans="1:2">
      <c r="A121" s="46" t="s">
        <v>436</v>
      </c>
      <c r="B121" s="48" t="s">
        <v>76</v>
      </c>
    </row>
    <row r="122" spans="1:2">
      <c r="A122" s="48" t="s">
        <v>74</v>
      </c>
      <c r="B122" s="48" t="s">
        <v>76</v>
      </c>
    </row>
    <row r="123" spans="1:2">
      <c r="A123" s="49" t="s">
        <v>437</v>
      </c>
      <c r="B123" s="49" t="s">
        <v>437</v>
      </c>
    </row>
    <row r="124" spans="1:2">
      <c r="A124" s="48" t="s">
        <v>438</v>
      </c>
      <c r="B124" s="48" t="s">
        <v>439</v>
      </c>
    </row>
    <row r="125" spans="1:2">
      <c r="A125" s="46" t="s">
        <v>440</v>
      </c>
      <c r="B125" s="46" t="s">
        <v>441</v>
      </c>
    </row>
    <row r="126" spans="1:2">
      <c r="A126" s="48" t="s">
        <v>442</v>
      </c>
      <c r="B126" s="48" t="s">
        <v>443</v>
      </c>
    </row>
    <row r="127" spans="1:2">
      <c r="A127" s="48" t="s">
        <v>444</v>
      </c>
      <c r="B127" s="48" t="s">
        <v>444</v>
      </c>
    </row>
    <row r="128" spans="1:2">
      <c r="A128" s="47" t="s">
        <v>445</v>
      </c>
      <c r="B128" s="47" t="s">
        <v>445</v>
      </c>
    </row>
    <row r="129" spans="1:2">
      <c r="A129" s="49" t="s">
        <v>446</v>
      </c>
      <c r="B129" s="49" t="s">
        <v>446</v>
      </c>
    </row>
    <row r="130" spans="1:2">
      <c r="A130" s="49" t="s">
        <v>447</v>
      </c>
      <c r="B130" s="49" t="s">
        <v>447</v>
      </c>
    </row>
    <row r="131" spans="1:2">
      <c r="A131" s="51" t="s">
        <v>448</v>
      </c>
      <c r="B131" s="51" t="s">
        <v>449</v>
      </c>
    </row>
    <row r="132" spans="1:2">
      <c r="A132" s="46" t="s">
        <v>450</v>
      </c>
      <c r="B132" s="46" t="s">
        <v>143</v>
      </c>
    </row>
    <row r="133" spans="1:2">
      <c r="A133" s="51" t="s">
        <v>451</v>
      </c>
      <c r="B133" s="51" t="s">
        <v>452</v>
      </c>
    </row>
    <row r="134" spans="1:2">
      <c r="A134" s="49" t="s">
        <v>453</v>
      </c>
      <c r="B134" s="49" t="s">
        <v>454</v>
      </c>
    </row>
    <row r="135" spans="1:2">
      <c r="A135" s="48" t="s">
        <v>141</v>
      </c>
      <c r="B135" s="48" t="s">
        <v>143</v>
      </c>
    </row>
    <row r="136" spans="1:2">
      <c r="A136" s="49" t="s">
        <v>455</v>
      </c>
      <c r="B136" s="49" t="s">
        <v>455</v>
      </c>
    </row>
    <row r="137" spans="1:2">
      <c r="A137" s="49" t="s">
        <v>456</v>
      </c>
      <c r="B137" s="49" t="s">
        <v>456</v>
      </c>
    </row>
    <row r="138" spans="1:2">
      <c r="A138" s="49" t="s">
        <v>457</v>
      </c>
      <c r="B138" s="49" t="s">
        <v>457</v>
      </c>
    </row>
    <row r="139" spans="1:2">
      <c r="A139" s="123" t="s">
        <v>458</v>
      </c>
      <c r="B139" s="123" t="s">
        <v>458</v>
      </c>
    </row>
    <row r="140" spans="1:2">
      <c r="A140" s="46" t="s">
        <v>459</v>
      </c>
      <c r="B140" s="46" t="s">
        <v>459</v>
      </c>
    </row>
    <row r="141" spans="1:2">
      <c r="A141" s="48" t="s">
        <v>460</v>
      </c>
      <c r="B141" s="48" t="s">
        <v>461</v>
      </c>
    </row>
    <row r="142" spans="1:2">
      <c r="A142" s="49" t="s">
        <v>462</v>
      </c>
      <c r="B142" s="49" t="s">
        <v>462</v>
      </c>
    </row>
    <row r="143" spans="1:2">
      <c r="A143" s="48" t="s">
        <v>463</v>
      </c>
      <c r="B143" s="48" t="s">
        <v>464</v>
      </c>
    </row>
    <row r="144" spans="1:2">
      <c r="A144" s="49" t="s">
        <v>465</v>
      </c>
      <c r="B144" s="49" t="s">
        <v>465</v>
      </c>
    </row>
    <row r="145" spans="1:2">
      <c r="A145" s="48" t="s">
        <v>466</v>
      </c>
      <c r="B145" s="48" t="s">
        <v>467</v>
      </c>
    </row>
    <row r="146" spans="1:2">
      <c r="A146" s="48" t="s">
        <v>468</v>
      </c>
      <c r="B146" s="48" t="s">
        <v>469</v>
      </c>
    </row>
    <row r="147" spans="1:2">
      <c r="A147" s="48" t="s">
        <v>470</v>
      </c>
      <c r="B147" s="48" t="s">
        <v>471</v>
      </c>
    </row>
    <row r="148" spans="1:2">
      <c r="A148" s="123" t="s">
        <v>472</v>
      </c>
      <c r="B148" s="123" t="s">
        <v>472</v>
      </c>
    </row>
    <row r="149" spans="1:2">
      <c r="A149" s="51" t="s">
        <v>473</v>
      </c>
      <c r="B149" s="51" t="s">
        <v>474</v>
      </c>
    </row>
    <row r="150" spans="1:2">
      <c r="A150" s="49" t="s">
        <v>475</v>
      </c>
      <c r="B150" s="49" t="s">
        <v>475</v>
      </c>
    </row>
    <row r="151" spans="1:2">
      <c r="A151" s="48" t="s">
        <v>476</v>
      </c>
      <c r="B151" s="48" t="s">
        <v>477</v>
      </c>
    </row>
    <row r="152" spans="1:2">
      <c r="A152" s="48" t="s">
        <v>478</v>
      </c>
      <c r="B152" s="48" t="s">
        <v>479</v>
      </c>
    </row>
    <row r="153" spans="1:2">
      <c r="A153" s="46" t="s">
        <v>480</v>
      </c>
      <c r="B153" s="46" t="s">
        <v>481</v>
      </c>
    </row>
    <row r="154" spans="1:2">
      <c r="A154" s="122" t="s">
        <v>482</v>
      </c>
      <c r="B154" s="122" t="s">
        <v>482</v>
      </c>
    </row>
    <row r="155" spans="1:2">
      <c r="A155" s="46" t="s">
        <v>483</v>
      </c>
      <c r="B155" s="46" t="s">
        <v>483</v>
      </c>
    </row>
    <row r="156" spans="1:2">
      <c r="A156" s="48" t="s">
        <v>484</v>
      </c>
      <c r="B156" s="48" t="s">
        <v>484</v>
      </c>
    </row>
    <row r="157" spans="1:2">
      <c r="A157" s="122" t="s">
        <v>485</v>
      </c>
      <c r="B157" s="122" t="s">
        <v>485</v>
      </c>
    </row>
    <row r="158" spans="1:2">
      <c r="A158" s="49" t="s">
        <v>486</v>
      </c>
      <c r="B158" s="49" t="s">
        <v>487</v>
      </c>
    </row>
    <row r="159" spans="1:2">
      <c r="A159" s="46" t="s">
        <v>488</v>
      </c>
      <c r="B159" s="46" t="s">
        <v>488</v>
      </c>
    </row>
    <row r="160" spans="1:2">
      <c r="A160" s="153" t="s">
        <v>489</v>
      </c>
      <c r="B160" s="153" t="s">
        <v>489</v>
      </c>
    </row>
    <row r="161" spans="1:2">
      <c r="A161" s="51" t="s">
        <v>490</v>
      </c>
      <c r="B161" s="51" t="s">
        <v>491</v>
      </c>
    </row>
    <row r="162" spans="1:2">
      <c r="A162" s="123" t="s">
        <v>492</v>
      </c>
      <c r="B162" s="123" t="s">
        <v>492</v>
      </c>
    </row>
    <row r="163" spans="1:2">
      <c r="A163" s="46" t="s">
        <v>493</v>
      </c>
      <c r="B163" s="46" t="s">
        <v>493</v>
      </c>
    </row>
    <row r="164" spans="1:2">
      <c r="A164" s="51" t="s">
        <v>494</v>
      </c>
      <c r="B164" s="51" t="s">
        <v>494</v>
      </c>
    </row>
    <row r="165" spans="1:2">
      <c r="A165" s="51" t="s">
        <v>495</v>
      </c>
      <c r="B165" s="51" t="s">
        <v>495</v>
      </c>
    </row>
    <row r="166" spans="1:2">
      <c r="A166" s="46" t="s">
        <v>495</v>
      </c>
      <c r="B166" s="46" t="s">
        <v>495</v>
      </c>
    </row>
    <row r="167" spans="1:2">
      <c r="A167" s="51" t="s">
        <v>80</v>
      </c>
      <c r="B167" s="51" t="s">
        <v>80</v>
      </c>
    </row>
    <row r="168" spans="1:2">
      <c r="A168" s="46" t="s">
        <v>80</v>
      </c>
      <c r="B168" s="46" t="s">
        <v>80</v>
      </c>
    </row>
    <row r="169" spans="1:2">
      <c r="A169" s="48" t="s">
        <v>123</v>
      </c>
      <c r="B169" s="48" t="s">
        <v>82</v>
      </c>
    </row>
    <row r="170" spans="1:2">
      <c r="A170" s="46" t="s">
        <v>496</v>
      </c>
      <c r="B170" s="46" t="s">
        <v>496</v>
      </c>
    </row>
    <row r="171" spans="1:2">
      <c r="A171" s="46" t="s">
        <v>497</v>
      </c>
      <c r="B171" s="48" t="s">
        <v>498</v>
      </c>
    </row>
    <row r="172" spans="1:2">
      <c r="A172" s="46" t="s">
        <v>499</v>
      </c>
      <c r="B172" s="46" t="s">
        <v>499</v>
      </c>
    </row>
    <row r="173" spans="1:2">
      <c r="A173" s="49" t="s">
        <v>500</v>
      </c>
      <c r="B173" s="49" t="s">
        <v>500</v>
      </c>
    </row>
    <row r="174" spans="1:2">
      <c r="A174" s="49" t="s">
        <v>501</v>
      </c>
      <c r="B174" s="49" t="s">
        <v>502</v>
      </c>
    </row>
    <row r="175" spans="1:2">
      <c r="A175" s="49" t="s">
        <v>503</v>
      </c>
      <c r="B175" s="49" t="s">
        <v>503</v>
      </c>
    </row>
    <row r="176" spans="1:2">
      <c r="A176" s="49" t="s">
        <v>504</v>
      </c>
      <c r="B176" s="49" t="s">
        <v>504</v>
      </c>
    </row>
    <row r="177" spans="1:2">
      <c r="A177" s="46" t="s">
        <v>504</v>
      </c>
      <c r="B177" s="46" t="s">
        <v>504</v>
      </c>
    </row>
    <row r="178" spans="1:2">
      <c r="A178" s="51" t="s">
        <v>505</v>
      </c>
      <c r="B178" s="51" t="s">
        <v>506</v>
      </c>
    </row>
    <row r="179" spans="1:2">
      <c r="A179" s="49" t="s">
        <v>507</v>
      </c>
      <c r="B179" s="49" t="s">
        <v>508</v>
      </c>
    </row>
    <row r="180" spans="1:2">
      <c r="A180" s="48" t="s">
        <v>509</v>
      </c>
      <c r="B180" s="48" t="s">
        <v>510</v>
      </c>
    </row>
    <row r="181" spans="1:2">
      <c r="A181" s="48" t="s">
        <v>511</v>
      </c>
      <c r="B181" s="48" t="s">
        <v>511</v>
      </c>
    </row>
    <row r="182" spans="1:2">
      <c r="A182" s="48" t="s">
        <v>512</v>
      </c>
      <c r="B182" s="48" t="s">
        <v>513</v>
      </c>
    </row>
    <row r="183" spans="1:2">
      <c r="A183" s="46" t="s">
        <v>514</v>
      </c>
      <c r="B183" s="46" t="s">
        <v>514</v>
      </c>
    </row>
    <row r="184" spans="1:2">
      <c r="A184" s="47" t="s">
        <v>515</v>
      </c>
      <c r="B184" s="47" t="s">
        <v>516</v>
      </c>
    </row>
    <row r="185" spans="1:2">
      <c r="A185" s="48" t="s">
        <v>517</v>
      </c>
      <c r="B185" s="48" t="s">
        <v>518</v>
      </c>
    </row>
    <row r="186" spans="1:2">
      <c r="A186" s="123" t="s">
        <v>519</v>
      </c>
      <c r="B186" s="123" t="s">
        <v>519</v>
      </c>
    </row>
    <row r="187" spans="1:2">
      <c r="A187" s="48" t="s">
        <v>152</v>
      </c>
      <c r="B187" s="48" t="s">
        <v>154</v>
      </c>
    </row>
    <row r="188" spans="1:2">
      <c r="A188" s="40" t="s">
        <v>520</v>
      </c>
      <c r="B188" s="40" t="s">
        <v>521</v>
      </c>
    </row>
    <row r="189" spans="1:2">
      <c r="A189" s="48" t="s">
        <v>522</v>
      </c>
      <c r="B189" s="48" t="s">
        <v>523</v>
      </c>
    </row>
    <row r="190" spans="1:2">
      <c r="A190" s="46" t="s">
        <v>522</v>
      </c>
      <c r="B190" s="46" t="s">
        <v>522</v>
      </c>
    </row>
    <row r="191" spans="1:2">
      <c r="A191" s="49" t="s">
        <v>524</v>
      </c>
      <c r="B191" s="49" t="s">
        <v>524</v>
      </c>
    </row>
    <row r="192" spans="1:2">
      <c r="A192" s="123" t="s">
        <v>525</v>
      </c>
      <c r="B192" s="123" t="s">
        <v>525</v>
      </c>
    </row>
    <row r="193" spans="1:2">
      <c r="A193" s="40" t="s">
        <v>526</v>
      </c>
      <c r="B193" s="40" t="s">
        <v>527</v>
      </c>
    </row>
    <row r="194" spans="1:2">
      <c r="A194" s="40" t="s">
        <v>528</v>
      </c>
      <c r="B194" s="40" t="s">
        <v>528</v>
      </c>
    </row>
    <row r="195" spans="1:2">
      <c r="A195" s="48" t="s">
        <v>529</v>
      </c>
      <c r="B195" s="48" t="s">
        <v>530</v>
      </c>
    </row>
    <row r="196" spans="1:2">
      <c r="A196" s="47" t="s">
        <v>531</v>
      </c>
      <c r="B196" s="47" t="s">
        <v>532</v>
      </c>
    </row>
    <row r="197" spans="1:2">
      <c r="A197" s="48" t="s">
        <v>533</v>
      </c>
      <c r="B197" s="48" t="s">
        <v>534</v>
      </c>
    </row>
    <row r="198" spans="1:2">
      <c r="A198" s="46" t="s">
        <v>535</v>
      </c>
      <c r="B198" s="46" t="s">
        <v>535</v>
      </c>
    </row>
    <row r="199" spans="1:2">
      <c r="A199" s="123" t="s">
        <v>536</v>
      </c>
      <c r="B199" s="123" t="s">
        <v>536</v>
      </c>
    </row>
    <row r="200" spans="1:2">
      <c r="A200" s="48" t="s">
        <v>537</v>
      </c>
      <c r="B200" s="48" t="s">
        <v>538</v>
      </c>
    </row>
    <row r="201" spans="1:2">
      <c r="A201" s="47" t="s">
        <v>539</v>
      </c>
      <c r="B201" s="47" t="s">
        <v>539</v>
      </c>
    </row>
    <row r="202" spans="1:2">
      <c r="A202" s="48" t="s">
        <v>540</v>
      </c>
      <c r="B202" s="48" t="s">
        <v>541</v>
      </c>
    </row>
    <row r="203" spans="1:2">
      <c r="A203" s="48" t="s">
        <v>542</v>
      </c>
      <c r="B203" s="48" t="s">
        <v>543</v>
      </c>
    </row>
    <row r="204" spans="1:2">
      <c r="A204" s="46" t="s">
        <v>542</v>
      </c>
      <c r="B204" s="46" t="s">
        <v>543</v>
      </c>
    </row>
    <row r="205" spans="1:2">
      <c r="A205" s="49" t="s">
        <v>544</v>
      </c>
      <c r="B205" s="49" t="s">
        <v>544</v>
      </c>
    </row>
    <row r="206" spans="1:2">
      <c r="A206" s="46" t="s">
        <v>545</v>
      </c>
      <c r="B206" s="46" t="s">
        <v>546</v>
      </c>
    </row>
    <row r="207" spans="1:2">
      <c r="A207" s="46" t="s">
        <v>545</v>
      </c>
      <c r="B207" s="46" t="s">
        <v>545</v>
      </c>
    </row>
    <row r="208" spans="1:2">
      <c r="A208" s="48" t="s">
        <v>547</v>
      </c>
      <c r="B208" s="48" t="s">
        <v>548</v>
      </c>
    </row>
    <row r="209" spans="1:2">
      <c r="A209" s="46" t="s">
        <v>549</v>
      </c>
      <c r="B209" s="46" t="s">
        <v>549</v>
      </c>
    </row>
    <row r="210" spans="1:2">
      <c r="A210" s="48" t="s">
        <v>550</v>
      </c>
      <c r="B210" s="48" t="s">
        <v>551</v>
      </c>
    </row>
    <row r="211" spans="1:2">
      <c r="A211" s="51" t="s">
        <v>552</v>
      </c>
      <c r="B211" s="51" t="s">
        <v>553</v>
      </c>
    </row>
    <row r="212" spans="1:2">
      <c r="A212" s="40" t="s">
        <v>554</v>
      </c>
      <c r="B212" s="40" t="s">
        <v>555</v>
      </c>
    </row>
    <row r="213" spans="1:2">
      <c r="A213" s="40" t="s">
        <v>556</v>
      </c>
      <c r="B213" s="40" t="s">
        <v>557</v>
      </c>
    </row>
    <row r="214" spans="1:2">
      <c r="A214" s="153" t="s">
        <v>558</v>
      </c>
      <c r="B214" s="153" t="s">
        <v>558</v>
      </c>
    </row>
    <row r="215" spans="1:2">
      <c r="A215" s="123" t="s">
        <v>559</v>
      </c>
      <c r="B215" s="123" t="s">
        <v>559</v>
      </c>
    </row>
    <row r="216" spans="1:2">
      <c r="A216" s="48" t="s">
        <v>147</v>
      </c>
      <c r="B216" s="48" t="s">
        <v>149</v>
      </c>
    </row>
    <row r="217" spans="1:2">
      <c r="A217" s="152" t="s">
        <v>560</v>
      </c>
      <c r="B217" s="152" t="s">
        <v>561</v>
      </c>
    </row>
    <row r="218" spans="1:2">
      <c r="A218" s="47" t="s">
        <v>562</v>
      </c>
      <c r="B218" s="47" t="s">
        <v>563</v>
      </c>
    </row>
    <row r="219" spans="1:2">
      <c r="A219" s="48" t="s">
        <v>564</v>
      </c>
      <c r="B219" s="48" t="s">
        <v>565</v>
      </c>
    </row>
    <row r="220" spans="1:2">
      <c r="A220" s="123" t="s">
        <v>566</v>
      </c>
      <c r="B220" s="123" t="s">
        <v>566</v>
      </c>
    </row>
    <row r="221" spans="1:2">
      <c r="A221" s="47" t="s">
        <v>567</v>
      </c>
      <c r="B221" s="47" t="s">
        <v>568</v>
      </c>
    </row>
    <row r="222" spans="1:2">
      <c r="A222" s="48" t="s">
        <v>569</v>
      </c>
      <c r="B222" s="48" t="s">
        <v>570</v>
      </c>
    </row>
    <row r="223" spans="1:2">
      <c r="A223" s="48" t="s">
        <v>571</v>
      </c>
      <c r="B223" s="48" t="s">
        <v>572</v>
      </c>
    </row>
    <row r="224" spans="1:2">
      <c r="A224" s="49" t="s">
        <v>573</v>
      </c>
      <c r="B224" s="49" t="s">
        <v>573</v>
      </c>
    </row>
    <row r="225" spans="1:2">
      <c r="A225" s="48" t="s">
        <v>48</v>
      </c>
      <c r="B225" s="48" t="s">
        <v>50</v>
      </c>
    </row>
    <row r="226" spans="1:2">
      <c r="A226" s="153" t="s">
        <v>574</v>
      </c>
      <c r="B226" s="153" t="s">
        <v>575</v>
      </c>
    </row>
    <row r="227" spans="1:2">
      <c r="A227" s="48" t="s">
        <v>576</v>
      </c>
      <c r="B227" s="48" t="s">
        <v>576</v>
      </c>
    </row>
    <row r="228" spans="1:2">
      <c r="A228" s="48" t="s">
        <v>577</v>
      </c>
      <c r="B228" s="48" t="s">
        <v>104</v>
      </c>
    </row>
    <row r="229" spans="1:2">
      <c r="A229" s="48" t="s">
        <v>578</v>
      </c>
      <c r="B229" s="48" t="s">
        <v>579</v>
      </c>
    </row>
    <row r="230" spans="1:2">
      <c r="A230" s="51" t="s">
        <v>102</v>
      </c>
      <c r="B230" s="51" t="s">
        <v>580</v>
      </c>
    </row>
    <row r="231" spans="1:2">
      <c r="A231" s="46" t="s">
        <v>581</v>
      </c>
      <c r="B231" s="46" t="s">
        <v>581</v>
      </c>
    </row>
    <row r="232" spans="1:2">
      <c r="A232" s="40" t="s">
        <v>582</v>
      </c>
      <c r="B232" s="40" t="s">
        <v>582</v>
      </c>
    </row>
    <row r="233" spans="1:2">
      <c r="A233" s="123" t="s">
        <v>583</v>
      </c>
      <c r="B233" s="123" t="s">
        <v>583</v>
      </c>
    </row>
    <row r="234" spans="1:2">
      <c r="A234" s="123" t="s">
        <v>584</v>
      </c>
      <c r="B234" s="123" t="s">
        <v>584</v>
      </c>
    </row>
    <row r="235" spans="1:2">
      <c r="A235" s="123" t="s">
        <v>585</v>
      </c>
      <c r="B235" s="123" t="s">
        <v>585</v>
      </c>
    </row>
    <row r="236" spans="1:2">
      <c r="A236" s="47" t="s">
        <v>586</v>
      </c>
      <c r="B236" s="47" t="s">
        <v>586</v>
      </c>
    </row>
    <row r="237" spans="1:2">
      <c r="A237" s="51" t="s">
        <v>587</v>
      </c>
      <c r="B237" s="51" t="s">
        <v>588</v>
      </c>
    </row>
    <row r="238" spans="1:2">
      <c r="A238" s="48" t="s">
        <v>589</v>
      </c>
      <c r="B238" s="48" t="s">
        <v>590</v>
      </c>
    </row>
    <row r="239" spans="1:2">
      <c r="A239" s="137" t="s">
        <v>591</v>
      </c>
      <c r="B239" s="137" t="s">
        <v>592</v>
      </c>
    </row>
    <row r="240" spans="1:2">
      <c r="A240" s="48" t="s">
        <v>65</v>
      </c>
      <c r="B240" s="48" t="s">
        <v>67</v>
      </c>
    </row>
    <row r="241" spans="1:2">
      <c r="A241" s="48" t="s">
        <v>593</v>
      </c>
      <c r="B241" s="48" t="s">
        <v>594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631"/>
  <sheetViews>
    <sheetView topLeftCell="A526" workbookViewId="0">
      <selection activeCell="A551" sqref="A551"/>
    </sheetView>
  </sheetViews>
  <sheetFormatPr defaultRowHeight="12.75"/>
  <cols>
    <col min="1" max="2" width="14.28515625" style="48" bestFit="1" customWidth="1"/>
    <col min="3" max="16384" width="9.140625" style="46"/>
  </cols>
  <sheetData>
    <row r="1" spans="1:2">
      <c r="A1" s="48" t="s">
        <v>595</v>
      </c>
      <c r="B1" s="48" t="s">
        <v>596</v>
      </c>
    </row>
    <row r="2" spans="1:2">
      <c r="A2" s="161" t="s">
        <v>597</v>
      </c>
      <c r="B2" s="161" t="s">
        <v>597</v>
      </c>
    </row>
    <row r="3" spans="1:2">
      <c r="A3" s="161" t="s">
        <v>598</v>
      </c>
      <c r="B3" s="161" t="s">
        <v>598</v>
      </c>
    </row>
    <row r="4" spans="1:2">
      <c r="A4" s="48" t="s">
        <v>599</v>
      </c>
      <c r="B4" s="48" t="s">
        <v>600</v>
      </c>
    </row>
    <row r="5" spans="1:2">
      <c r="A5" s="47" t="s">
        <v>601</v>
      </c>
      <c r="B5" s="47" t="s">
        <v>601</v>
      </c>
    </row>
    <row r="6" spans="1:2">
      <c r="A6" s="46" t="s">
        <v>602</v>
      </c>
      <c r="B6" s="46" t="s">
        <v>602</v>
      </c>
    </row>
    <row r="7" spans="1:2">
      <c r="A7" s="123" t="s">
        <v>603</v>
      </c>
      <c r="B7" s="123" t="s">
        <v>604</v>
      </c>
    </row>
    <row r="8" spans="1:2">
      <c r="A8" s="122" t="s">
        <v>605</v>
      </c>
      <c r="B8" s="122" t="s">
        <v>606</v>
      </c>
    </row>
    <row r="9" spans="1:2">
      <c r="A9" s="46" t="s">
        <v>607</v>
      </c>
      <c r="B9" s="46" t="s">
        <v>608</v>
      </c>
    </row>
    <row r="10" spans="1:2">
      <c r="A10" s="49" t="s">
        <v>609</v>
      </c>
      <c r="B10" s="49" t="s">
        <v>609</v>
      </c>
    </row>
    <row r="11" spans="1:2">
      <c r="A11" s="50" t="s">
        <v>610</v>
      </c>
      <c r="B11" s="50" t="s">
        <v>611</v>
      </c>
    </row>
    <row r="12" spans="1:2">
      <c r="A12" s="161" t="s">
        <v>612</v>
      </c>
      <c r="B12" s="161" t="s">
        <v>612</v>
      </c>
    </row>
    <row r="13" spans="1:2">
      <c r="A13" s="46" t="s">
        <v>613</v>
      </c>
      <c r="B13" s="46" t="s">
        <v>614</v>
      </c>
    </row>
    <row r="14" spans="1:2">
      <c r="A14" s="48" t="s">
        <v>615</v>
      </c>
      <c r="B14" s="48" t="s">
        <v>616</v>
      </c>
    </row>
    <row r="15" spans="1:2">
      <c r="A15" s="123" t="s">
        <v>617</v>
      </c>
      <c r="B15" s="123" t="s">
        <v>618</v>
      </c>
    </row>
    <row r="16" spans="1:2">
      <c r="A16" s="161" t="s">
        <v>619</v>
      </c>
      <c r="B16" s="161" t="s">
        <v>619</v>
      </c>
    </row>
    <row r="17" spans="1:2">
      <c r="A17" s="48" t="s">
        <v>620</v>
      </c>
      <c r="B17" s="48" t="s">
        <v>621</v>
      </c>
    </row>
    <row r="18" spans="1:2">
      <c r="A18" s="46" t="s">
        <v>622</v>
      </c>
      <c r="B18" s="46" t="s">
        <v>623</v>
      </c>
    </row>
    <row r="19" spans="1:2">
      <c r="A19" s="51" t="s">
        <v>624</v>
      </c>
      <c r="B19" s="51" t="s">
        <v>624</v>
      </c>
    </row>
    <row r="20" spans="1:2">
      <c r="A20" s="161" t="s">
        <v>625</v>
      </c>
      <c r="B20" s="161" t="s">
        <v>625</v>
      </c>
    </row>
    <row r="21" spans="1:2">
      <c r="A21" s="49" t="s">
        <v>44</v>
      </c>
      <c r="B21" s="49" t="s">
        <v>45</v>
      </c>
    </row>
    <row r="22" spans="1:2">
      <c r="A22" s="51" t="s">
        <v>44</v>
      </c>
      <c r="B22" s="51" t="s">
        <v>45</v>
      </c>
    </row>
    <row r="23" spans="1:2">
      <c r="A23" s="47" t="s">
        <v>626</v>
      </c>
      <c r="B23" s="47" t="s">
        <v>627</v>
      </c>
    </row>
    <row r="24" spans="1:2">
      <c r="A24" s="51" t="s">
        <v>628</v>
      </c>
      <c r="B24" s="51" t="s">
        <v>629</v>
      </c>
    </row>
    <row r="25" spans="1:2">
      <c r="A25" s="123" t="s">
        <v>630</v>
      </c>
      <c r="B25" s="123" t="s">
        <v>631</v>
      </c>
    </row>
    <row r="26" spans="1:2">
      <c r="A26" s="48" t="s">
        <v>632</v>
      </c>
      <c r="B26" s="48" t="s">
        <v>633</v>
      </c>
    </row>
    <row r="27" spans="1:2">
      <c r="A27" s="47" t="s">
        <v>634</v>
      </c>
      <c r="B27" s="47" t="s">
        <v>635</v>
      </c>
    </row>
    <row r="28" spans="1:2">
      <c r="A28" s="47" t="s">
        <v>636</v>
      </c>
      <c r="B28" s="47" t="s">
        <v>637</v>
      </c>
    </row>
    <row r="29" spans="1:2">
      <c r="A29" s="38" t="s">
        <v>638</v>
      </c>
      <c r="B29" s="38" t="s">
        <v>639</v>
      </c>
    </row>
    <row r="30" spans="1:2">
      <c r="A30" s="51" t="s">
        <v>640</v>
      </c>
      <c r="B30" s="51" t="s">
        <v>641</v>
      </c>
    </row>
    <row r="31" spans="1:2">
      <c r="A31" s="153" t="s">
        <v>640</v>
      </c>
      <c r="B31" s="153" t="s">
        <v>641</v>
      </c>
    </row>
    <row r="32" spans="1:2">
      <c r="A32" s="51" t="s">
        <v>642</v>
      </c>
      <c r="B32" s="51" t="s">
        <v>643</v>
      </c>
    </row>
    <row r="33" spans="1:2">
      <c r="A33" s="123" t="s">
        <v>644</v>
      </c>
      <c r="B33" s="123" t="s">
        <v>644</v>
      </c>
    </row>
    <row r="34" spans="1:2">
      <c r="A34" s="46" t="s">
        <v>79</v>
      </c>
      <c r="B34" s="46" t="s">
        <v>81</v>
      </c>
    </row>
    <row r="35" spans="1:2">
      <c r="A35" s="49" t="s">
        <v>645</v>
      </c>
      <c r="B35" s="49" t="s">
        <v>645</v>
      </c>
    </row>
    <row r="36" spans="1:2">
      <c r="A36" s="48" t="s">
        <v>646</v>
      </c>
      <c r="B36" s="48" t="s">
        <v>647</v>
      </c>
    </row>
    <row r="37" spans="1:2">
      <c r="A37" s="51" t="s">
        <v>648</v>
      </c>
      <c r="B37" s="51" t="s">
        <v>649</v>
      </c>
    </row>
    <row r="38" spans="1:2">
      <c r="A38" s="47" t="s">
        <v>650</v>
      </c>
      <c r="B38" s="47" t="s">
        <v>651</v>
      </c>
    </row>
    <row r="39" spans="1:2">
      <c r="A39" s="47" t="s">
        <v>652</v>
      </c>
      <c r="B39" s="47" t="s">
        <v>653</v>
      </c>
    </row>
    <row r="40" spans="1:2">
      <c r="A40" s="46" t="s">
        <v>654</v>
      </c>
      <c r="B40" s="46" t="s">
        <v>655</v>
      </c>
    </row>
    <row r="41" spans="1:2">
      <c r="A41" s="46" t="s">
        <v>656</v>
      </c>
      <c r="B41" s="46" t="s">
        <v>657</v>
      </c>
    </row>
    <row r="42" spans="1:2">
      <c r="A42" s="49" t="s">
        <v>658</v>
      </c>
      <c r="B42" s="49" t="s">
        <v>658</v>
      </c>
    </row>
    <row r="43" spans="1:2">
      <c r="A43" s="123" t="s">
        <v>659</v>
      </c>
      <c r="B43" s="123" t="s">
        <v>660</v>
      </c>
    </row>
    <row r="44" spans="1:2">
      <c r="A44" s="123" t="s">
        <v>661</v>
      </c>
      <c r="B44" s="123" t="s">
        <v>662</v>
      </c>
    </row>
    <row r="45" spans="1:2">
      <c r="A45" s="47" t="s">
        <v>663</v>
      </c>
      <c r="B45" s="47" t="s">
        <v>664</v>
      </c>
    </row>
    <row r="46" spans="1:2">
      <c r="A46" s="51" t="s">
        <v>665</v>
      </c>
      <c r="B46" s="51" t="s">
        <v>666</v>
      </c>
    </row>
    <row r="47" spans="1:2">
      <c r="A47" s="161" t="s">
        <v>667</v>
      </c>
      <c r="B47" s="161" t="s">
        <v>667</v>
      </c>
    </row>
    <row r="48" spans="1:2">
      <c r="A48" s="49" t="s">
        <v>668</v>
      </c>
      <c r="B48" s="49" t="s">
        <v>669</v>
      </c>
    </row>
    <row r="49" spans="1:2">
      <c r="A49" s="51" t="s">
        <v>670</v>
      </c>
      <c r="B49" s="51" t="s">
        <v>671</v>
      </c>
    </row>
    <row r="50" spans="1:2">
      <c r="A50" s="48" t="s">
        <v>672</v>
      </c>
      <c r="B50" s="48" t="s">
        <v>673</v>
      </c>
    </row>
    <row r="51" spans="1:2">
      <c r="A51" s="51" t="s">
        <v>674</v>
      </c>
      <c r="B51" s="51" t="s">
        <v>675</v>
      </c>
    </row>
    <row r="52" spans="1:2">
      <c r="A52" s="50" t="s">
        <v>676</v>
      </c>
      <c r="B52" s="50" t="s">
        <v>677</v>
      </c>
    </row>
    <row r="53" spans="1:2">
      <c r="A53" s="51" t="s">
        <v>678</v>
      </c>
      <c r="B53" s="51" t="s">
        <v>679</v>
      </c>
    </row>
    <row r="54" spans="1:2">
      <c r="A54" s="38" t="s">
        <v>680</v>
      </c>
      <c r="B54" s="38" t="s">
        <v>681</v>
      </c>
    </row>
    <row r="55" spans="1:2">
      <c r="A55" s="123" t="s">
        <v>682</v>
      </c>
      <c r="B55" s="123" t="s">
        <v>683</v>
      </c>
    </row>
    <row r="56" spans="1:2">
      <c r="A56" s="38" t="s">
        <v>684</v>
      </c>
      <c r="B56" s="38" t="s">
        <v>685</v>
      </c>
    </row>
    <row r="57" spans="1:2">
      <c r="A57" s="46" t="s">
        <v>686</v>
      </c>
      <c r="B57" s="46" t="s">
        <v>687</v>
      </c>
    </row>
    <row r="58" spans="1:2">
      <c r="A58" s="47" t="s">
        <v>688</v>
      </c>
      <c r="B58" s="47" t="s">
        <v>689</v>
      </c>
    </row>
    <row r="59" spans="1:2">
      <c r="A59" s="48" t="s">
        <v>690</v>
      </c>
      <c r="B59" s="48" t="s">
        <v>691</v>
      </c>
    </row>
    <row r="60" spans="1:2">
      <c r="A60" s="48" t="s">
        <v>692</v>
      </c>
      <c r="B60" s="48" t="s">
        <v>693</v>
      </c>
    </row>
    <row r="61" spans="1:2">
      <c r="A61" s="47" t="s">
        <v>694</v>
      </c>
      <c r="B61" s="47" t="s">
        <v>694</v>
      </c>
    </row>
    <row r="62" spans="1:2">
      <c r="A62" s="51" t="s">
        <v>695</v>
      </c>
      <c r="B62" s="51" t="s">
        <v>696</v>
      </c>
    </row>
    <row r="63" spans="1:2">
      <c r="A63" s="49" t="s">
        <v>697</v>
      </c>
      <c r="B63" s="49" t="s">
        <v>697</v>
      </c>
    </row>
    <row r="64" spans="1:2">
      <c r="A64" s="47" t="s">
        <v>698</v>
      </c>
      <c r="B64" s="47" t="s">
        <v>698</v>
      </c>
    </row>
    <row r="65" spans="1:2">
      <c r="A65" s="49" t="s">
        <v>699</v>
      </c>
      <c r="B65" s="49" t="s">
        <v>699</v>
      </c>
    </row>
    <row r="66" spans="1:2">
      <c r="A66" s="161" t="s">
        <v>700</v>
      </c>
      <c r="B66" s="161" t="s">
        <v>700</v>
      </c>
    </row>
    <row r="67" spans="1:2">
      <c r="A67" s="51" t="s">
        <v>701</v>
      </c>
      <c r="B67" s="51" t="s">
        <v>702</v>
      </c>
    </row>
    <row r="68" spans="1:2">
      <c r="A68" s="48" t="s">
        <v>703</v>
      </c>
      <c r="B68" s="48" t="s">
        <v>704</v>
      </c>
    </row>
    <row r="69" spans="1:2">
      <c r="A69" s="47" t="s">
        <v>705</v>
      </c>
      <c r="B69" s="47" t="s">
        <v>706</v>
      </c>
    </row>
    <row r="70" spans="1:2">
      <c r="A70" s="48" t="s">
        <v>39</v>
      </c>
      <c r="B70" s="48" t="s">
        <v>41</v>
      </c>
    </row>
    <row r="71" spans="1:2">
      <c r="A71" s="48" t="s">
        <v>707</v>
      </c>
      <c r="B71" s="48" t="s">
        <v>708</v>
      </c>
    </row>
    <row r="72" spans="1:2">
      <c r="A72" s="47" t="s">
        <v>709</v>
      </c>
      <c r="B72" s="47" t="s">
        <v>710</v>
      </c>
    </row>
    <row r="73" spans="1:2">
      <c r="A73" s="161" t="s">
        <v>711</v>
      </c>
      <c r="B73" s="161" t="s">
        <v>711</v>
      </c>
    </row>
    <row r="74" spans="1:2">
      <c r="A74" s="159" t="s">
        <v>712</v>
      </c>
      <c r="B74" s="159" t="s">
        <v>712</v>
      </c>
    </row>
    <row r="75" spans="1:2">
      <c r="A75" s="51" t="s">
        <v>713</v>
      </c>
      <c r="B75" s="51" t="s">
        <v>714</v>
      </c>
    </row>
    <row r="76" spans="1:2">
      <c r="A76" s="161" t="s">
        <v>715</v>
      </c>
      <c r="B76" s="161" t="s">
        <v>715</v>
      </c>
    </row>
    <row r="77" spans="1:2">
      <c r="A77" s="46" t="s">
        <v>716</v>
      </c>
      <c r="B77" s="46" t="s">
        <v>716</v>
      </c>
    </row>
    <row r="78" spans="1:2">
      <c r="A78" s="51" t="s">
        <v>717</v>
      </c>
      <c r="B78" s="51" t="s">
        <v>718</v>
      </c>
    </row>
    <row r="79" spans="1:2">
      <c r="A79" s="49" t="s">
        <v>719</v>
      </c>
      <c r="B79" s="49" t="s">
        <v>719</v>
      </c>
    </row>
    <row r="80" spans="1:2">
      <c r="A80" s="51" t="s">
        <v>720</v>
      </c>
      <c r="B80" s="51" t="s">
        <v>721</v>
      </c>
    </row>
    <row r="81" spans="1:2">
      <c r="A81" s="47" t="s">
        <v>722</v>
      </c>
      <c r="B81" s="47" t="s">
        <v>723</v>
      </c>
    </row>
    <row r="82" spans="1:2">
      <c r="A82" s="161" t="s">
        <v>724</v>
      </c>
      <c r="B82" s="161" t="s">
        <v>724</v>
      </c>
    </row>
    <row r="83" spans="1:2">
      <c r="A83" s="161" t="s">
        <v>725</v>
      </c>
      <c r="B83" s="161" t="s">
        <v>725</v>
      </c>
    </row>
    <row r="84" spans="1:2">
      <c r="A84" s="46" t="s">
        <v>726</v>
      </c>
      <c r="B84" s="46" t="s">
        <v>727</v>
      </c>
    </row>
    <row r="85" spans="1:2">
      <c r="A85" s="46" t="s">
        <v>728</v>
      </c>
      <c r="B85" s="46" t="s">
        <v>728</v>
      </c>
    </row>
    <row r="86" spans="1:2">
      <c r="A86" s="50" t="s">
        <v>729</v>
      </c>
      <c r="B86" s="50" t="s">
        <v>730</v>
      </c>
    </row>
    <row r="87" spans="1:2">
      <c r="A87" s="47" t="s">
        <v>731</v>
      </c>
      <c r="B87" s="47" t="s">
        <v>732</v>
      </c>
    </row>
    <row r="88" spans="1:2">
      <c r="A88" s="46" t="s">
        <v>733</v>
      </c>
      <c r="B88" s="46" t="s">
        <v>734</v>
      </c>
    </row>
    <row r="89" spans="1:2">
      <c r="A89" s="123" t="s">
        <v>735</v>
      </c>
      <c r="B89" s="123" t="s">
        <v>735</v>
      </c>
    </row>
    <row r="90" spans="1:2">
      <c r="A90" s="48" t="s">
        <v>736</v>
      </c>
      <c r="B90" s="48" t="s">
        <v>737</v>
      </c>
    </row>
    <row r="91" spans="1:2">
      <c r="A91" s="47" t="s">
        <v>738</v>
      </c>
      <c r="B91" s="47" t="s">
        <v>738</v>
      </c>
    </row>
    <row r="92" spans="1:2">
      <c r="A92" s="157" t="s">
        <v>739</v>
      </c>
      <c r="B92" s="157" t="s">
        <v>740</v>
      </c>
    </row>
    <row r="93" spans="1:2">
      <c r="A93" s="51" t="s">
        <v>741</v>
      </c>
      <c r="B93" s="51" t="s">
        <v>742</v>
      </c>
    </row>
    <row r="94" spans="1:2">
      <c r="A94" s="49" t="s">
        <v>743</v>
      </c>
      <c r="B94" s="49" t="s">
        <v>744</v>
      </c>
    </row>
    <row r="95" spans="1:2">
      <c r="A95" s="47" t="s">
        <v>745</v>
      </c>
      <c r="B95" s="47" t="s">
        <v>746</v>
      </c>
    </row>
    <row r="96" spans="1:2">
      <c r="A96" s="49" t="s">
        <v>747</v>
      </c>
      <c r="B96" s="49" t="s">
        <v>747</v>
      </c>
    </row>
    <row r="97" spans="1:2">
      <c r="A97" s="38" t="s">
        <v>748</v>
      </c>
      <c r="B97" s="38" t="s">
        <v>749</v>
      </c>
    </row>
    <row r="98" spans="1:2">
      <c r="A98" s="123" t="s">
        <v>750</v>
      </c>
      <c r="B98" s="123" t="s">
        <v>751</v>
      </c>
    </row>
    <row r="99" spans="1:2">
      <c r="A99" s="48" t="s">
        <v>752</v>
      </c>
      <c r="B99" s="48" t="s">
        <v>753</v>
      </c>
    </row>
    <row r="100" spans="1:2">
      <c r="A100" s="38" t="s">
        <v>754</v>
      </c>
      <c r="B100" s="38" t="s">
        <v>755</v>
      </c>
    </row>
    <row r="101" spans="1:2">
      <c r="A101" s="48" t="s">
        <v>756</v>
      </c>
      <c r="B101" s="48" t="s">
        <v>757</v>
      </c>
    </row>
    <row r="102" spans="1:2">
      <c r="A102" s="38" t="s">
        <v>758</v>
      </c>
      <c r="B102" s="38" t="s">
        <v>759</v>
      </c>
    </row>
    <row r="103" spans="1:2">
      <c r="A103" s="51" t="s">
        <v>760</v>
      </c>
      <c r="B103" s="51" t="s">
        <v>761</v>
      </c>
    </row>
    <row r="104" spans="1:2">
      <c r="A104" s="47" t="s">
        <v>762</v>
      </c>
      <c r="B104" s="47" t="s">
        <v>763</v>
      </c>
    </row>
    <row r="105" spans="1:2">
      <c r="A105" s="46" t="s">
        <v>764</v>
      </c>
      <c r="B105" s="46" t="s">
        <v>765</v>
      </c>
    </row>
    <row r="106" spans="1:2">
      <c r="A106" s="158" t="s">
        <v>766</v>
      </c>
      <c r="B106" s="158" t="s">
        <v>766</v>
      </c>
    </row>
    <row r="107" spans="1:2">
      <c r="A107" s="38" t="s">
        <v>767</v>
      </c>
      <c r="B107" s="38" t="s">
        <v>768</v>
      </c>
    </row>
    <row r="108" spans="1:2">
      <c r="A108" s="46" t="s">
        <v>769</v>
      </c>
      <c r="B108" s="46" t="s">
        <v>770</v>
      </c>
    </row>
    <row r="109" spans="1:2">
      <c r="A109" s="152" t="s">
        <v>771</v>
      </c>
      <c r="B109" s="152" t="s">
        <v>772</v>
      </c>
    </row>
    <row r="110" spans="1:2">
      <c r="A110" s="46" t="s">
        <v>773</v>
      </c>
      <c r="B110" s="46" t="s">
        <v>773</v>
      </c>
    </row>
    <row r="111" spans="1:2">
      <c r="A111" s="48" t="s">
        <v>774</v>
      </c>
      <c r="B111" s="48" t="s">
        <v>775</v>
      </c>
    </row>
    <row r="112" spans="1:2">
      <c r="A112" s="123" t="s">
        <v>776</v>
      </c>
      <c r="B112" s="123" t="s">
        <v>777</v>
      </c>
    </row>
    <row r="113" spans="1:2">
      <c r="A113" s="48" t="s">
        <v>778</v>
      </c>
      <c r="B113" s="48" t="s">
        <v>779</v>
      </c>
    </row>
    <row r="114" spans="1:2">
      <c r="A114" s="46" t="s">
        <v>780</v>
      </c>
      <c r="B114" s="46" t="s">
        <v>781</v>
      </c>
    </row>
    <row r="115" spans="1:2">
      <c r="A115" s="47" t="s">
        <v>782</v>
      </c>
      <c r="B115" s="47" t="s">
        <v>782</v>
      </c>
    </row>
    <row r="116" spans="1:2">
      <c r="A116" s="38" t="s">
        <v>783</v>
      </c>
      <c r="B116" s="38" t="s">
        <v>784</v>
      </c>
    </row>
    <row r="117" spans="1:2">
      <c r="A117" s="161" t="s">
        <v>785</v>
      </c>
      <c r="B117" s="161" t="s">
        <v>785</v>
      </c>
    </row>
    <row r="118" spans="1:2">
      <c r="A118" s="161" t="s">
        <v>786</v>
      </c>
      <c r="B118" s="161" t="s">
        <v>786</v>
      </c>
    </row>
    <row r="119" spans="1:2">
      <c r="A119" s="47" t="s">
        <v>787</v>
      </c>
      <c r="B119" s="47" t="s">
        <v>787</v>
      </c>
    </row>
    <row r="120" spans="1:2">
      <c r="A120" s="47" t="s">
        <v>788</v>
      </c>
      <c r="B120" s="47" t="s">
        <v>788</v>
      </c>
    </row>
    <row r="121" spans="1:2">
      <c r="A121" s="46" t="s">
        <v>789</v>
      </c>
      <c r="B121" s="46" t="s">
        <v>790</v>
      </c>
    </row>
    <row r="122" spans="1:2">
      <c r="A122" s="47" t="s">
        <v>791</v>
      </c>
      <c r="B122" s="47" t="s">
        <v>791</v>
      </c>
    </row>
    <row r="123" spans="1:2">
      <c r="A123" s="156" t="s">
        <v>792</v>
      </c>
      <c r="B123" s="156" t="s">
        <v>792</v>
      </c>
    </row>
    <row r="124" spans="1:2">
      <c r="A124" s="46" t="s">
        <v>793</v>
      </c>
      <c r="B124" s="46" t="s">
        <v>793</v>
      </c>
    </row>
    <row r="125" spans="1:2">
      <c r="A125" s="158" t="s">
        <v>794</v>
      </c>
      <c r="B125" s="158" t="s">
        <v>794</v>
      </c>
    </row>
    <row r="126" spans="1:2">
      <c r="A126" s="49" t="s">
        <v>795</v>
      </c>
      <c r="B126" s="49" t="s">
        <v>795</v>
      </c>
    </row>
    <row r="127" spans="1:2">
      <c r="A127" s="152" t="s">
        <v>796</v>
      </c>
      <c r="B127" s="152" t="s">
        <v>797</v>
      </c>
    </row>
    <row r="128" spans="1:2">
      <c r="A128" s="49" t="s">
        <v>798</v>
      </c>
      <c r="B128" s="49" t="s">
        <v>798</v>
      </c>
    </row>
    <row r="129" spans="1:2">
      <c r="A129" s="46" t="s">
        <v>799</v>
      </c>
      <c r="B129" s="46" t="s">
        <v>800</v>
      </c>
    </row>
    <row r="130" spans="1:2">
      <c r="A130" s="47" t="s">
        <v>801</v>
      </c>
      <c r="B130" s="47" t="s">
        <v>801</v>
      </c>
    </row>
    <row r="131" spans="1:2">
      <c r="A131" s="161" t="s">
        <v>802</v>
      </c>
      <c r="B131" s="161" t="s">
        <v>802</v>
      </c>
    </row>
    <row r="132" spans="1:2">
      <c r="A132" s="47" t="s">
        <v>803</v>
      </c>
      <c r="B132" s="47" t="s">
        <v>804</v>
      </c>
    </row>
    <row r="133" spans="1:2">
      <c r="A133" s="51" t="s">
        <v>805</v>
      </c>
      <c r="B133" s="51" t="s">
        <v>806</v>
      </c>
    </row>
    <row r="134" spans="1:2">
      <c r="A134" s="47" t="s">
        <v>807</v>
      </c>
      <c r="B134" s="47" t="s">
        <v>807</v>
      </c>
    </row>
    <row r="135" spans="1:2">
      <c r="A135" s="47" t="s">
        <v>808</v>
      </c>
      <c r="B135" s="47" t="s">
        <v>809</v>
      </c>
    </row>
    <row r="136" spans="1:2">
      <c r="A136" s="161" t="s">
        <v>810</v>
      </c>
      <c r="B136" s="161" t="s">
        <v>810</v>
      </c>
    </row>
    <row r="137" spans="1:2">
      <c r="A137" s="156" t="s">
        <v>811</v>
      </c>
      <c r="B137" s="156" t="s">
        <v>811</v>
      </c>
    </row>
    <row r="138" spans="1:2">
      <c r="A138" s="48" t="s">
        <v>812</v>
      </c>
      <c r="B138" s="48" t="s">
        <v>813</v>
      </c>
    </row>
    <row r="139" spans="1:2">
      <c r="A139" s="48" t="s">
        <v>812</v>
      </c>
      <c r="B139" s="48" t="s">
        <v>813</v>
      </c>
    </row>
    <row r="140" spans="1:2">
      <c r="A140" s="47" t="s">
        <v>814</v>
      </c>
      <c r="B140" s="47" t="s">
        <v>815</v>
      </c>
    </row>
    <row r="141" spans="1:2">
      <c r="A141" s="47" t="s">
        <v>816</v>
      </c>
      <c r="B141" s="47" t="s">
        <v>817</v>
      </c>
    </row>
    <row r="142" spans="1:2">
      <c r="A142" s="38" t="s">
        <v>818</v>
      </c>
      <c r="B142" s="38" t="s">
        <v>819</v>
      </c>
    </row>
    <row r="143" spans="1:2">
      <c r="A143" s="48" t="s">
        <v>820</v>
      </c>
      <c r="B143" s="48" t="s">
        <v>821</v>
      </c>
    </row>
    <row r="144" spans="1:2">
      <c r="A144" s="47" t="s">
        <v>822</v>
      </c>
      <c r="B144" s="47" t="s">
        <v>823</v>
      </c>
    </row>
    <row r="145" spans="1:2">
      <c r="A145" s="47" t="s">
        <v>824</v>
      </c>
      <c r="B145" s="47" t="s">
        <v>825</v>
      </c>
    </row>
    <row r="146" spans="1:2">
      <c r="A146" s="46" t="s">
        <v>826</v>
      </c>
      <c r="B146" s="46" t="s">
        <v>827</v>
      </c>
    </row>
    <row r="147" spans="1:2">
      <c r="A147" s="47" t="s">
        <v>828</v>
      </c>
      <c r="B147" s="47" t="s">
        <v>829</v>
      </c>
    </row>
    <row r="148" spans="1:2">
      <c r="A148" s="46" t="s">
        <v>830</v>
      </c>
      <c r="B148" s="46" t="s">
        <v>830</v>
      </c>
    </row>
    <row r="149" spans="1:2">
      <c r="A149" s="47" t="s">
        <v>831</v>
      </c>
      <c r="B149" s="47" t="s">
        <v>831</v>
      </c>
    </row>
    <row r="150" spans="1:2">
      <c r="A150" s="49" t="s">
        <v>832</v>
      </c>
      <c r="B150" s="49" t="s">
        <v>833</v>
      </c>
    </row>
    <row r="151" spans="1:2">
      <c r="A151" s="48" t="s">
        <v>181</v>
      </c>
      <c r="B151" s="48" t="s">
        <v>182</v>
      </c>
    </row>
    <row r="152" spans="1:2">
      <c r="A152" s="51" t="s">
        <v>834</v>
      </c>
      <c r="B152" s="51" t="s">
        <v>835</v>
      </c>
    </row>
    <row r="153" spans="1:2">
      <c r="A153" s="48" t="s">
        <v>836</v>
      </c>
      <c r="B153" s="48" t="s">
        <v>837</v>
      </c>
    </row>
    <row r="154" spans="1:2">
      <c r="A154" s="51" t="s">
        <v>838</v>
      </c>
      <c r="B154" s="51" t="s">
        <v>839</v>
      </c>
    </row>
    <row r="155" spans="1:2">
      <c r="A155" s="47" t="s">
        <v>840</v>
      </c>
      <c r="B155" s="47" t="s">
        <v>841</v>
      </c>
    </row>
    <row r="156" spans="1:2">
      <c r="A156" s="123" t="s">
        <v>842</v>
      </c>
      <c r="B156" s="123" t="s">
        <v>843</v>
      </c>
    </row>
    <row r="157" spans="1:2">
      <c r="A157" s="47" t="s">
        <v>844</v>
      </c>
      <c r="B157" s="47" t="s">
        <v>845</v>
      </c>
    </row>
    <row r="158" spans="1:2">
      <c r="A158" s="48" t="s">
        <v>846</v>
      </c>
      <c r="B158" s="48" t="s">
        <v>847</v>
      </c>
    </row>
    <row r="159" spans="1:2">
      <c r="A159" s="47" t="s">
        <v>848</v>
      </c>
      <c r="B159" s="47" t="s">
        <v>848</v>
      </c>
    </row>
    <row r="160" spans="1:2">
      <c r="A160" s="48" t="s">
        <v>849</v>
      </c>
      <c r="B160" s="48" t="s">
        <v>849</v>
      </c>
    </row>
    <row r="161" spans="1:2">
      <c r="A161" s="46" t="s">
        <v>850</v>
      </c>
      <c r="B161" s="46" t="s">
        <v>851</v>
      </c>
    </row>
    <row r="162" spans="1:2">
      <c r="A162" s="47" t="s">
        <v>852</v>
      </c>
      <c r="B162" s="47" t="s">
        <v>853</v>
      </c>
    </row>
    <row r="163" spans="1:2">
      <c r="A163" s="51" t="s">
        <v>854</v>
      </c>
      <c r="B163" s="51" t="s">
        <v>855</v>
      </c>
    </row>
    <row r="164" spans="1:2">
      <c r="A164" s="48" t="s">
        <v>856</v>
      </c>
      <c r="B164" s="48" t="s">
        <v>857</v>
      </c>
    </row>
    <row r="165" spans="1:2">
      <c r="A165" s="38" t="s">
        <v>858</v>
      </c>
      <c r="B165" s="38" t="s">
        <v>859</v>
      </c>
    </row>
    <row r="166" spans="1:2">
      <c r="A166" s="46" t="s">
        <v>860</v>
      </c>
      <c r="B166" s="46" t="s">
        <v>861</v>
      </c>
    </row>
    <row r="167" spans="1:2">
      <c r="A167" s="47" t="s">
        <v>862</v>
      </c>
      <c r="B167" s="47" t="s">
        <v>863</v>
      </c>
    </row>
    <row r="168" spans="1:2">
      <c r="A168" s="51" t="s">
        <v>864</v>
      </c>
      <c r="B168" s="51" t="s">
        <v>865</v>
      </c>
    </row>
    <row r="169" spans="1:2">
      <c r="A169" s="51" t="s">
        <v>866</v>
      </c>
      <c r="B169" s="51" t="s">
        <v>867</v>
      </c>
    </row>
    <row r="170" spans="1:2">
      <c r="A170" s="49" t="s">
        <v>868</v>
      </c>
      <c r="B170" s="49" t="s">
        <v>869</v>
      </c>
    </row>
    <row r="171" spans="1:2">
      <c r="A171" s="51" t="s">
        <v>870</v>
      </c>
      <c r="B171" s="51" t="s">
        <v>871</v>
      </c>
    </row>
    <row r="172" spans="1:2">
      <c r="A172" s="51" t="s">
        <v>872</v>
      </c>
      <c r="B172" s="51" t="s">
        <v>873</v>
      </c>
    </row>
    <row r="173" spans="1:2">
      <c r="A173" s="51" t="s">
        <v>874</v>
      </c>
      <c r="B173" s="51" t="s">
        <v>875</v>
      </c>
    </row>
    <row r="174" spans="1:2">
      <c r="A174" s="46" t="s">
        <v>876</v>
      </c>
      <c r="B174" s="46" t="s">
        <v>877</v>
      </c>
    </row>
    <row r="175" spans="1:2">
      <c r="A175" s="161" t="s">
        <v>878</v>
      </c>
      <c r="B175" s="161" t="s">
        <v>878</v>
      </c>
    </row>
    <row r="176" spans="1:2">
      <c r="A176" s="49" t="s">
        <v>879</v>
      </c>
      <c r="B176" s="49" t="s">
        <v>880</v>
      </c>
    </row>
    <row r="177" spans="1:2">
      <c r="A177" s="161" t="s">
        <v>881</v>
      </c>
      <c r="B177" s="161" t="s">
        <v>881</v>
      </c>
    </row>
    <row r="178" spans="1:2">
      <c r="A178" s="46" t="s">
        <v>882</v>
      </c>
      <c r="B178" s="46" t="s">
        <v>883</v>
      </c>
    </row>
    <row r="179" spans="1:2">
      <c r="A179" s="47" t="s">
        <v>884</v>
      </c>
      <c r="B179" s="47" t="s">
        <v>885</v>
      </c>
    </row>
    <row r="180" spans="1:2">
      <c r="A180" s="49" t="s">
        <v>886</v>
      </c>
      <c r="B180" s="49" t="s">
        <v>886</v>
      </c>
    </row>
    <row r="181" spans="1:2">
      <c r="A181" s="48" t="s">
        <v>887</v>
      </c>
      <c r="B181" s="48" t="s">
        <v>888</v>
      </c>
    </row>
    <row r="182" spans="1:2">
      <c r="A182" s="47" t="s">
        <v>889</v>
      </c>
      <c r="B182" s="47" t="s">
        <v>890</v>
      </c>
    </row>
    <row r="183" spans="1:2">
      <c r="A183" s="47" t="s">
        <v>891</v>
      </c>
      <c r="B183" s="47" t="s">
        <v>892</v>
      </c>
    </row>
    <row r="184" spans="1:2">
      <c r="A184" s="51" t="s">
        <v>893</v>
      </c>
      <c r="B184" s="51" t="s">
        <v>894</v>
      </c>
    </row>
    <row r="185" spans="1:2">
      <c r="A185" s="48" t="s">
        <v>895</v>
      </c>
      <c r="B185" s="48" t="s">
        <v>896</v>
      </c>
    </row>
    <row r="186" spans="1:2">
      <c r="A186" s="51" t="s">
        <v>897</v>
      </c>
      <c r="B186" s="51" t="s">
        <v>898</v>
      </c>
    </row>
    <row r="187" spans="1:2">
      <c r="A187" s="51" t="s">
        <v>899</v>
      </c>
      <c r="B187" s="51" t="s">
        <v>900</v>
      </c>
    </row>
    <row r="188" spans="1:2">
      <c r="A188" s="49" t="s">
        <v>901</v>
      </c>
      <c r="B188" s="49" t="s">
        <v>902</v>
      </c>
    </row>
    <row r="189" spans="1:2">
      <c r="A189" s="46" t="s">
        <v>903</v>
      </c>
      <c r="B189" s="46" t="s">
        <v>904</v>
      </c>
    </row>
    <row r="190" spans="1:2">
      <c r="A190" s="51" t="s">
        <v>905</v>
      </c>
      <c r="B190" s="51" t="s">
        <v>906</v>
      </c>
    </row>
    <row r="191" spans="1:2">
      <c r="A191" s="47" t="s">
        <v>907</v>
      </c>
      <c r="B191" s="47" t="s">
        <v>908</v>
      </c>
    </row>
    <row r="192" spans="1:2">
      <c r="A192" s="46" t="s">
        <v>909</v>
      </c>
      <c r="B192" s="46" t="s">
        <v>910</v>
      </c>
    </row>
    <row r="193" spans="1:2">
      <c r="A193" s="49" t="s">
        <v>911</v>
      </c>
      <c r="B193" s="49" t="s">
        <v>911</v>
      </c>
    </row>
    <row r="194" spans="1:2">
      <c r="A194" s="155" t="s">
        <v>912</v>
      </c>
      <c r="B194" s="155" t="s">
        <v>912</v>
      </c>
    </row>
    <row r="195" spans="1:2">
      <c r="A195" s="51" t="s">
        <v>913</v>
      </c>
      <c r="B195" s="51" t="s">
        <v>914</v>
      </c>
    </row>
    <row r="196" spans="1:2">
      <c r="A196" s="47" t="s">
        <v>915</v>
      </c>
      <c r="B196" s="47" t="s">
        <v>916</v>
      </c>
    </row>
    <row r="197" spans="1:2">
      <c r="A197" s="47" t="s">
        <v>917</v>
      </c>
      <c r="B197" s="47" t="s">
        <v>918</v>
      </c>
    </row>
    <row r="198" spans="1:2">
      <c r="A198" s="46" t="s">
        <v>919</v>
      </c>
      <c r="B198" s="46" t="s">
        <v>920</v>
      </c>
    </row>
    <row r="199" spans="1:2">
      <c r="A199" s="123" t="s">
        <v>921</v>
      </c>
      <c r="B199" s="123" t="s">
        <v>922</v>
      </c>
    </row>
    <row r="200" spans="1:2">
      <c r="A200" s="48" t="s">
        <v>923</v>
      </c>
      <c r="B200" s="48" t="s">
        <v>924</v>
      </c>
    </row>
    <row r="201" spans="1:2">
      <c r="A201" s="47" t="s">
        <v>925</v>
      </c>
      <c r="B201" s="47" t="s">
        <v>925</v>
      </c>
    </row>
    <row r="202" spans="1:2">
      <c r="A202" s="46" t="s">
        <v>926</v>
      </c>
      <c r="B202" s="46" t="s">
        <v>927</v>
      </c>
    </row>
    <row r="203" spans="1:2">
      <c r="A203" s="46" t="s">
        <v>928</v>
      </c>
      <c r="B203" s="46" t="s">
        <v>928</v>
      </c>
    </row>
    <row r="204" spans="1:2">
      <c r="A204" s="48" t="s">
        <v>929</v>
      </c>
      <c r="B204" s="48" t="s">
        <v>930</v>
      </c>
    </row>
    <row r="205" spans="1:2">
      <c r="A205" s="48" t="s">
        <v>931</v>
      </c>
      <c r="B205" s="48" t="s">
        <v>932</v>
      </c>
    </row>
    <row r="206" spans="1:2">
      <c r="A206" s="48" t="s">
        <v>933</v>
      </c>
      <c r="B206" s="48" t="s">
        <v>934</v>
      </c>
    </row>
    <row r="207" spans="1:2">
      <c r="A207" s="48" t="s">
        <v>933</v>
      </c>
      <c r="B207" s="48" t="s">
        <v>934</v>
      </c>
    </row>
    <row r="208" spans="1:2">
      <c r="A208" s="47" t="s">
        <v>935</v>
      </c>
      <c r="B208" s="47" t="s">
        <v>936</v>
      </c>
    </row>
    <row r="209" spans="1:2">
      <c r="A209" s="47" t="s">
        <v>937</v>
      </c>
      <c r="B209" s="47" t="s">
        <v>938</v>
      </c>
    </row>
    <row r="210" spans="1:2">
      <c r="A210" s="47" t="s">
        <v>939</v>
      </c>
      <c r="B210" s="47" t="s">
        <v>939</v>
      </c>
    </row>
    <row r="211" spans="1:2">
      <c r="A211" s="49" t="s">
        <v>940</v>
      </c>
      <c r="B211" s="49" t="s">
        <v>941</v>
      </c>
    </row>
    <row r="212" spans="1:2">
      <c r="A212" s="47" t="s">
        <v>942</v>
      </c>
      <c r="B212" s="47" t="s">
        <v>943</v>
      </c>
    </row>
    <row r="213" spans="1:2">
      <c r="A213" s="156" t="s">
        <v>944</v>
      </c>
      <c r="B213" s="156" t="s">
        <v>944</v>
      </c>
    </row>
    <row r="214" spans="1:2">
      <c r="A214" s="38" t="s">
        <v>945</v>
      </c>
      <c r="B214" s="38" t="s">
        <v>945</v>
      </c>
    </row>
    <row r="215" spans="1:2">
      <c r="A215" s="47" t="s">
        <v>946</v>
      </c>
      <c r="B215" s="47" t="s">
        <v>947</v>
      </c>
    </row>
    <row r="216" spans="1:2">
      <c r="A216" s="51" t="s">
        <v>948</v>
      </c>
      <c r="B216" s="51" t="s">
        <v>949</v>
      </c>
    </row>
    <row r="217" spans="1:2">
      <c r="A217" s="46" t="s">
        <v>950</v>
      </c>
      <c r="B217" s="46" t="s">
        <v>951</v>
      </c>
    </row>
    <row r="218" spans="1:2">
      <c r="A218" s="161" t="s">
        <v>952</v>
      </c>
      <c r="B218" s="161" t="s">
        <v>952</v>
      </c>
    </row>
    <row r="219" spans="1:2">
      <c r="A219" s="48" t="s">
        <v>953</v>
      </c>
      <c r="B219" s="48" t="s">
        <v>954</v>
      </c>
    </row>
    <row r="220" spans="1:2">
      <c r="A220" s="51" t="s">
        <v>955</v>
      </c>
      <c r="B220" s="51" t="s">
        <v>956</v>
      </c>
    </row>
    <row r="221" spans="1:2">
      <c r="A221" s="47" t="s">
        <v>957</v>
      </c>
      <c r="B221" s="47" t="s">
        <v>958</v>
      </c>
    </row>
    <row r="222" spans="1:2">
      <c r="A222" s="48" t="s">
        <v>959</v>
      </c>
      <c r="B222" s="48" t="s">
        <v>960</v>
      </c>
    </row>
    <row r="223" spans="1:2">
      <c r="A223" s="123" t="s">
        <v>961</v>
      </c>
      <c r="B223" s="123" t="s">
        <v>962</v>
      </c>
    </row>
    <row r="224" spans="1:2">
      <c r="A224" s="49" t="s">
        <v>963</v>
      </c>
      <c r="B224" s="49" t="s">
        <v>964</v>
      </c>
    </row>
    <row r="225" spans="1:2">
      <c r="A225" s="47" t="s">
        <v>965</v>
      </c>
      <c r="B225" s="47" t="s">
        <v>966</v>
      </c>
    </row>
    <row r="226" spans="1:2">
      <c r="A226" s="47" t="s">
        <v>967</v>
      </c>
      <c r="B226" s="47" t="s">
        <v>968</v>
      </c>
    </row>
    <row r="227" spans="1:2">
      <c r="A227" s="51" t="s">
        <v>969</v>
      </c>
      <c r="B227" s="51" t="s">
        <v>970</v>
      </c>
    </row>
    <row r="228" spans="1:2">
      <c r="A228" s="123" t="s">
        <v>971</v>
      </c>
      <c r="B228" s="123" t="s">
        <v>972</v>
      </c>
    </row>
    <row r="229" spans="1:2">
      <c r="A229" s="47" t="s">
        <v>973</v>
      </c>
      <c r="B229" s="47" t="s">
        <v>974</v>
      </c>
    </row>
    <row r="230" spans="1:2">
      <c r="A230" s="49" t="s">
        <v>975</v>
      </c>
      <c r="B230" s="49" t="s">
        <v>975</v>
      </c>
    </row>
    <row r="231" spans="1:2">
      <c r="A231" s="49" t="s">
        <v>976</v>
      </c>
      <c r="B231" s="49" t="s">
        <v>976</v>
      </c>
    </row>
    <row r="232" spans="1:2">
      <c r="A232" s="48" t="s">
        <v>977</v>
      </c>
      <c r="B232" s="48" t="s">
        <v>978</v>
      </c>
    </row>
    <row r="233" spans="1:2">
      <c r="A233" s="49" t="s">
        <v>979</v>
      </c>
      <c r="B233" s="49" t="s">
        <v>979</v>
      </c>
    </row>
    <row r="234" spans="1:2">
      <c r="A234" s="51" t="s">
        <v>980</v>
      </c>
      <c r="B234" s="51" t="s">
        <v>980</v>
      </c>
    </row>
    <row r="235" spans="1:2">
      <c r="A235" s="46" t="s">
        <v>981</v>
      </c>
      <c r="B235" s="46" t="s">
        <v>982</v>
      </c>
    </row>
    <row r="236" spans="1:2">
      <c r="A236" s="46" t="s">
        <v>983</v>
      </c>
      <c r="B236" s="46" t="s">
        <v>984</v>
      </c>
    </row>
    <row r="237" spans="1:2">
      <c r="A237" s="47" t="s">
        <v>985</v>
      </c>
      <c r="B237" s="47" t="s">
        <v>986</v>
      </c>
    </row>
    <row r="238" spans="1:2">
      <c r="A238" s="48" t="s">
        <v>987</v>
      </c>
      <c r="B238" s="48" t="s">
        <v>988</v>
      </c>
    </row>
    <row r="239" spans="1:2">
      <c r="A239" s="48" t="s">
        <v>989</v>
      </c>
      <c r="B239" s="48" t="s">
        <v>990</v>
      </c>
    </row>
    <row r="240" spans="1:2">
      <c r="A240" s="122" t="s">
        <v>991</v>
      </c>
      <c r="B240" s="122" t="s">
        <v>992</v>
      </c>
    </row>
    <row r="241" spans="1:2">
      <c r="A241" s="47" t="s">
        <v>993</v>
      </c>
      <c r="B241" s="47" t="s">
        <v>994</v>
      </c>
    </row>
    <row r="242" spans="1:2">
      <c r="A242" s="160" t="s">
        <v>995</v>
      </c>
      <c r="B242" s="160" t="s">
        <v>995</v>
      </c>
    </row>
    <row r="243" spans="1:2">
      <c r="A243" s="47" t="s">
        <v>996</v>
      </c>
      <c r="B243" s="47" t="s">
        <v>996</v>
      </c>
    </row>
    <row r="244" spans="1:2">
      <c r="A244" s="51" t="s">
        <v>997</v>
      </c>
      <c r="B244" s="51" t="s">
        <v>998</v>
      </c>
    </row>
    <row r="245" spans="1:2">
      <c r="A245" s="48" t="s">
        <v>999</v>
      </c>
      <c r="B245" s="48" t="s">
        <v>1000</v>
      </c>
    </row>
    <row r="246" spans="1:2">
      <c r="A246" s="38" t="s">
        <v>1001</v>
      </c>
      <c r="B246" s="38" t="s">
        <v>1002</v>
      </c>
    </row>
    <row r="247" spans="1:2">
      <c r="A247" s="48" t="s">
        <v>1003</v>
      </c>
      <c r="B247" s="48" t="s">
        <v>1004</v>
      </c>
    </row>
    <row r="248" spans="1:2">
      <c r="A248" s="123" t="s">
        <v>1005</v>
      </c>
      <c r="B248" s="123" t="s">
        <v>1006</v>
      </c>
    </row>
    <row r="249" spans="1:2">
      <c r="A249" s="51" t="s">
        <v>1007</v>
      </c>
      <c r="B249" s="51" t="s">
        <v>1008</v>
      </c>
    </row>
    <row r="250" spans="1:2">
      <c r="A250" s="47" t="s">
        <v>1009</v>
      </c>
      <c r="B250" s="47" t="s">
        <v>1010</v>
      </c>
    </row>
    <row r="251" spans="1:2">
      <c r="A251" s="46" t="s">
        <v>1011</v>
      </c>
      <c r="B251" s="46" t="s">
        <v>1012</v>
      </c>
    </row>
    <row r="252" spans="1:2">
      <c r="A252" s="38" t="s">
        <v>1013</v>
      </c>
      <c r="B252" s="38" t="s">
        <v>1014</v>
      </c>
    </row>
    <row r="253" spans="1:2">
      <c r="A253" s="47" t="s">
        <v>1015</v>
      </c>
      <c r="B253" s="47" t="s">
        <v>1016</v>
      </c>
    </row>
    <row r="254" spans="1:2">
      <c r="A254" s="51" t="s">
        <v>1017</v>
      </c>
      <c r="B254" s="51" t="s">
        <v>1018</v>
      </c>
    </row>
    <row r="255" spans="1:2">
      <c r="A255" s="161" t="s">
        <v>1019</v>
      </c>
      <c r="B255" s="161" t="s">
        <v>1019</v>
      </c>
    </row>
    <row r="256" spans="1:2">
      <c r="A256" s="51" t="s">
        <v>1020</v>
      </c>
      <c r="B256" s="51" t="s">
        <v>1021</v>
      </c>
    </row>
    <row r="257" spans="1:2">
      <c r="A257" s="48" t="s">
        <v>1022</v>
      </c>
      <c r="B257" s="48" t="s">
        <v>1023</v>
      </c>
    </row>
    <row r="258" spans="1:2">
      <c r="A258" s="51" t="s">
        <v>1024</v>
      </c>
      <c r="B258" s="51" t="s">
        <v>1025</v>
      </c>
    </row>
    <row r="259" spans="1:2">
      <c r="A259" s="48" t="s">
        <v>1026</v>
      </c>
      <c r="B259" s="48" t="s">
        <v>1027</v>
      </c>
    </row>
    <row r="260" spans="1:2">
      <c r="A260" s="49" t="s">
        <v>1028</v>
      </c>
      <c r="B260" s="49" t="s">
        <v>1029</v>
      </c>
    </row>
    <row r="261" spans="1:2">
      <c r="A261" s="48" t="s">
        <v>1030</v>
      </c>
      <c r="B261" s="48" t="s">
        <v>1031</v>
      </c>
    </row>
    <row r="262" spans="1:2">
      <c r="A262" s="48" t="s">
        <v>1032</v>
      </c>
      <c r="B262" s="48" t="s">
        <v>1033</v>
      </c>
    </row>
    <row r="263" spans="1:2">
      <c r="A263" s="49" t="s">
        <v>25</v>
      </c>
      <c r="B263" s="49" t="s">
        <v>26</v>
      </c>
    </row>
    <row r="264" spans="1:2">
      <c r="A264" s="48" t="s">
        <v>1034</v>
      </c>
      <c r="B264" s="48" t="s">
        <v>1035</v>
      </c>
    </row>
    <row r="265" spans="1:2">
      <c r="A265" s="47" t="s">
        <v>1036</v>
      </c>
      <c r="B265" s="47" t="s">
        <v>1037</v>
      </c>
    </row>
    <row r="266" spans="1:2">
      <c r="A266" s="47" t="s">
        <v>1038</v>
      </c>
      <c r="B266" s="47" t="s">
        <v>1039</v>
      </c>
    </row>
    <row r="267" spans="1:2">
      <c r="A267" s="51" t="s">
        <v>1040</v>
      </c>
      <c r="B267" s="51" t="s">
        <v>1041</v>
      </c>
    </row>
    <row r="268" spans="1:2">
      <c r="A268" s="48" t="s">
        <v>1042</v>
      </c>
      <c r="B268" s="48" t="s">
        <v>1043</v>
      </c>
    </row>
    <row r="269" spans="1:2">
      <c r="A269" s="49" t="s">
        <v>1044</v>
      </c>
      <c r="B269" s="49" t="s">
        <v>1044</v>
      </c>
    </row>
    <row r="270" spans="1:2">
      <c r="A270" s="48" t="s">
        <v>1045</v>
      </c>
      <c r="B270" s="48" t="s">
        <v>1046</v>
      </c>
    </row>
    <row r="271" spans="1:2">
      <c r="A271" s="51" t="s">
        <v>1047</v>
      </c>
      <c r="B271" s="51" t="s">
        <v>1048</v>
      </c>
    </row>
    <row r="272" spans="1:2">
      <c r="A272" s="50" t="s">
        <v>1049</v>
      </c>
      <c r="B272" s="50" t="s">
        <v>1050</v>
      </c>
    </row>
    <row r="273" spans="1:2">
      <c r="A273" s="48" t="s">
        <v>1051</v>
      </c>
      <c r="B273" s="48" t="s">
        <v>1052</v>
      </c>
    </row>
    <row r="274" spans="1:2">
      <c r="A274" s="48" t="s">
        <v>1053</v>
      </c>
      <c r="B274" s="48" t="s">
        <v>1054</v>
      </c>
    </row>
    <row r="275" spans="1:2">
      <c r="A275" s="47" t="s">
        <v>1055</v>
      </c>
      <c r="B275" s="47" t="s">
        <v>1056</v>
      </c>
    </row>
    <row r="276" spans="1:2">
      <c r="A276" s="51" t="s">
        <v>1057</v>
      </c>
      <c r="B276" s="51" t="s">
        <v>1058</v>
      </c>
    </row>
    <row r="277" spans="1:2">
      <c r="A277" s="49" t="s">
        <v>1059</v>
      </c>
      <c r="B277" s="49" t="s">
        <v>1060</v>
      </c>
    </row>
    <row r="278" spans="1:2">
      <c r="A278" s="153" t="s">
        <v>1061</v>
      </c>
      <c r="B278" s="153" t="s">
        <v>1062</v>
      </c>
    </row>
    <row r="279" spans="1:2">
      <c r="A279" s="47" t="s">
        <v>1063</v>
      </c>
      <c r="B279" s="47" t="s">
        <v>1064</v>
      </c>
    </row>
    <row r="280" spans="1:2">
      <c r="A280" s="48" t="s">
        <v>1065</v>
      </c>
      <c r="B280" s="48" t="s">
        <v>1066</v>
      </c>
    </row>
    <row r="281" spans="1:2">
      <c r="A281" s="152" t="s">
        <v>1067</v>
      </c>
      <c r="B281" s="152" t="s">
        <v>1067</v>
      </c>
    </row>
    <row r="282" spans="1:2">
      <c r="A282" s="49" t="s">
        <v>1068</v>
      </c>
      <c r="B282" s="49" t="s">
        <v>1068</v>
      </c>
    </row>
    <row r="283" spans="1:2">
      <c r="A283" s="48" t="s">
        <v>1069</v>
      </c>
      <c r="B283" s="48" t="s">
        <v>1070</v>
      </c>
    </row>
    <row r="284" spans="1:2">
      <c r="A284" s="48" t="s">
        <v>1071</v>
      </c>
      <c r="B284" s="48" t="s">
        <v>1072</v>
      </c>
    </row>
    <row r="285" spans="1:2">
      <c r="A285" s="48" t="s">
        <v>1073</v>
      </c>
      <c r="B285" s="48" t="s">
        <v>1074</v>
      </c>
    </row>
    <row r="286" spans="1:2">
      <c r="A286" s="48" t="s">
        <v>1075</v>
      </c>
      <c r="B286" s="48" t="s">
        <v>1076</v>
      </c>
    </row>
    <row r="287" spans="1:2">
      <c r="A287" s="48" t="s">
        <v>1075</v>
      </c>
      <c r="B287" s="48" t="s">
        <v>1076</v>
      </c>
    </row>
    <row r="288" spans="1:2">
      <c r="A288" s="48" t="s">
        <v>1077</v>
      </c>
      <c r="B288" s="48" t="s">
        <v>1078</v>
      </c>
    </row>
    <row r="289" spans="1:2">
      <c r="A289" s="38" t="s">
        <v>1079</v>
      </c>
      <c r="B289" s="38" t="s">
        <v>1080</v>
      </c>
    </row>
    <row r="290" spans="1:2">
      <c r="A290" s="47" t="s">
        <v>1081</v>
      </c>
      <c r="B290" s="47" t="s">
        <v>1081</v>
      </c>
    </row>
    <row r="291" spans="1:2">
      <c r="A291" s="48" t="s">
        <v>1082</v>
      </c>
      <c r="B291" s="48" t="s">
        <v>1083</v>
      </c>
    </row>
    <row r="292" spans="1:2">
      <c r="A292" s="49" t="s">
        <v>1084</v>
      </c>
      <c r="B292" s="49" t="s">
        <v>1085</v>
      </c>
    </row>
    <row r="293" spans="1:2">
      <c r="A293" s="51" t="s">
        <v>1084</v>
      </c>
      <c r="B293" s="51" t="s">
        <v>1085</v>
      </c>
    </row>
    <row r="294" spans="1:2">
      <c r="A294" s="47" t="s">
        <v>1086</v>
      </c>
      <c r="B294" s="47" t="s">
        <v>1087</v>
      </c>
    </row>
    <row r="295" spans="1:2">
      <c r="A295" s="153" t="s">
        <v>1088</v>
      </c>
      <c r="B295" s="153" t="s">
        <v>1089</v>
      </c>
    </row>
    <row r="296" spans="1:2">
      <c r="A296" s="47" t="s">
        <v>1090</v>
      </c>
      <c r="B296" s="47" t="s">
        <v>1091</v>
      </c>
    </row>
    <row r="297" spans="1:2">
      <c r="A297" s="159" t="s">
        <v>1092</v>
      </c>
      <c r="B297" s="159" t="s">
        <v>1092</v>
      </c>
    </row>
    <row r="298" spans="1:2">
      <c r="A298" s="123" t="s">
        <v>1093</v>
      </c>
      <c r="B298" s="123" t="s">
        <v>1094</v>
      </c>
    </row>
    <row r="299" spans="1:2">
      <c r="A299" s="47" t="s">
        <v>1095</v>
      </c>
      <c r="B299" s="47" t="s">
        <v>1095</v>
      </c>
    </row>
    <row r="300" spans="1:2">
      <c r="A300" s="47" t="s">
        <v>1096</v>
      </c>
      <c r="B300" s="47" t="s">
        <v>1096</v>
      </c>
    </row>
    <row r="301" spans="1:2">
      <c r="A301" s="155" t="s">
        <v>1097</v>
      </c>
      <c r="B301" s="155" t="s">
        <v>1098</v>
      </c>
    </row>
    <row r="302" spans="1:2">
      <c r="A302" s="49" t="s">
        <v>1099</v>
      </c>
      <c r="B302" s="49" t="s">
        <v>1099</v>
      </c>
    </row>
    <row r="303" spans="1:2">
      <c r="A303" s="47" t="s">
        <v>1100</v>
      </c>
      <c r="B303" s="47" t="s">
        <v>1101</v>
      </c>
    </row>
    <row r="304" spans="1:2">
      <c r="A304" s="122" t="s">
        <v>131</v>
      </c>
      <c r="B304" s="122" t="s">
        <v>133</v>
      </c>
    </row>
    <row r="305" spans="1:2">
      <c r="A305" s="49" t="s">
        <v>1102</v>
      </c>
      <c r="B305" s="49" t="s">
        <v>1102</v>
      </c>
    </row>
    <row r="306" spans="1:2">
      <c r="A306" s="47" t="s">
        <v>1103</v>
      </c>
      <c r="B306" s="47" t="s">
        <v>1104</v>
      </c>
    </row>
    <row r="307" spans="1:2">
      <c r="A307" s="51" t="s">
        <v>171</v>
      </c>
      <c r="B307" s="51" t="s">
        <v>172</v>
      </c>
    </row>
    <row r="308" spans="1:2">
      <c r="A308" s="152" t="s">
        <v>171</v>
      </c>
      <c r="B308" s="152" t="s">
        <v>172</v>
      </c>
    </row>
    <row r="309" spans="1:2">
      <c r="A309" s="48" t="s">
        <v>1105</v>
      </c>
      <c r="B309" s="48" t="s">
        <v>1106</v>
      </c>
    </row>
    <row r="310" spans="1:2">
      <c r="A310" s="152" t="s">
        <v>1107</v>
      </c>
      <c r="B310" s="152" t="s">
        <v>1108</v>
      </c>
    </row>
    <row r="311" spans="1:2">
      <c r="A311" s="49" t="s">
        <v>1109</v>
      </c>
      <c r="B311" s="49" t="s">
        <v>1110</v>
      </c>
    </row>
    <row r="312" spans="1:2">
      <c r="A312" s="51" t="s">
        <v>1111</v>
      </c>
      <c r="B312" s="51" t="s">
        <v>1112</v>
      </c>
    </row>
    <row r="313" spans="1:2">
      <c r="A313" s="47" t="s">
        <v>1113</v>
      </c>
      <c r="B313" s="47" t="s">
        <v>1114</v>
      </c>
    </row>
    <row r="314" spans="1:2">
      <c r="A314" s="47" t="s">
        <v>1115</v>
      </c>
      <c r="B314" s="47" t="s">
        <v>1115</v>
      </c>
    </row>
    <row r="315" spans="1:2">
      <c r="A315" s="49" t="s">
        <v>1116</v>
      </c>
      <c r="B315" s="49" t="s">
        <v>1116</v>
      </c>
    </row>
    <row r="316" spans="1:2">
      <c r="A316" s="47" t="s">
        <v>1117</v>
      </c>
      <c r="B316" s="47" t="s">
        <v>1118</v>
      </c>
    </row>
    <row r="317" spans="1:2">
      <c r="A317" s="48" t="s">
        <v>1119</v>
      </c>
      <c r="B317" s="48" t="s">
        <v>1120</v>
      </c>
    </row>
    <row r="318" spans="1:2">
      <c r="A318" s="46" t="s">
        <v>1121</v>
      </c>
      <c r="B318" s="46" t="s">
        <v>1122</v>
      </c>
    </row>
    <row r="319" spans="1:2">
      <c r="A319" s="38" t="s">
        <v>47</v>
      </c>
      <c r="B319" s="38" t="s">
        <v>49</v>
      </c>
    </row>
    <row r="320" spans="1:2">
      <c r="A320" s="51" t="s">
        <v>1123</v>
      </c>
      <c r="B320" s="51" t="s">
        <v>1124</v>
      </c>
    </row>
    <row r="321" spans="1:2">
      <c r="A321" s="123" t="s">
        <v>1125</v>
      </c>
      <c r="B321" s="123" t="s">
        <v>1126</v>
      </c>
    </row>
    <row r="322" spans="1:2">
      <c r="A322" s="47" t="s">
        <v>1127</v>
      </c>
      <c r="B322" s="47" t="s">
        <v>1128</v>
      </c>
    </row>
    <row r="323" spans="1:2">
      <c r="A323" s="51" t="s">
        <v>1129</v>
      </c>
      <c r="B323" s="51" t="s">
        <v>1130</v>
      </c>
    </row>
    <row r="324" spans="1:2">
      <c r="A324" s="49" t="s">
        <v>1131</v>
      </c>
      <c r="B324" s="49" t="s">
        <v>1132</v>
      </c>
    </row>
    <row r="325" spans="1:2">
      <c r="A325" s="152" t="s">
        <v>1133</v>
      </c>
      <c r="B325" s="152" t="s">
        <v>1134</v>
      </c>
    </row>
    <row r="326" spans="1:2">
      <c r="A326" s="38" t="s">
        <v>1135</v>
      </c>
      <c r="B326" s="38" t="s">
        <v>1136</v>
      </c>
    </row>
    <row r="327" spans="1:2">
      <c r="A327" s="48" t="s">
        <v>1137</v>
      </c>
      <c r="B327" s="48" t="s">
        <v>1138</v>
      </c>
    </row>
    <row r="328" spans="1:2">
      <c r="A328" s="161" t="s">
        <v>1139</v>
      </c>
      <c r="B328" s="161" t="s">
        <v>1139</v>
      </c>
    </row>
    <row r="329" spans="1:2">
      <c r="A329" s="51" t="s">
        <v>1140</v>
      </c>
      <c r="B329" s="51" t="s">
        <v>1141</v>
      </c>
    </row>
    <row r="330" spans="1:2">
      <c r="A330" s="51" t="s">
        <v>1142</v>
      </c>
      <c r="B330" s="51" t="s">
        <v>1142</v>
      </c>
    </row>
    <row r="331" spans="1:2">
      <c r="A331" s="47" t="s">
        <v>1143</v>
      </c>
      <c r="B331" s="47" t="s">
        <v>1144</v>
      </c>
    </row>
    <row r="332" spans="1:2">
      <c r="A332" s="161" t="s">
        <v>1145</v>
      </c>
      <c r="B332" s="161" t="s">
        <v>1145</v>
      </c>
    </row>
    <row r="333" spans="1:2">
      <c r="A333" s="159" t="s">
        <v>1146</v>
      </c>
      <c r="B333" s="159" t="s">
        <v>1146</v>
      </c>
    </row>
    <row r="334" spans="1:2">
      <c r="A334" s="46" t="s">
        <v>1147</v>
      </c>
      <c r="B334" s="46" t="s">
        <v>1148</v>
      </c>
    </row>
    <row r="335" spans="1:2">
      <c r="A335" s="51" t="s">
        <v>1149</v>
      </c>
      <c r="B335" s="51" t="s">
        <v>1150</v>
      </c>
    </row>
    <row r="336" spans="1:2">
      <c r="A336" s="46" t="s">
        <v>1151</v>
      </c>
      <c r="B336" s="46" t="s">
        <v>1152</v>
      </c>
    </row>
    <row r="337" spans="1:2">
      <c r="A337" s="49" t="s">
        <v>1153</v>
      </c>
      <c r="B337" s="49" t="s">
        <v>1153</v>
      </c>
    </row>
    <row r="338" spans="1:2">
      <c r="A338" s="49" t="s">
        <v>1154</v>
      </c>
      <c r="B338" s="49" t="s">
        <v>1154</v>
      </c>
    </row>
    <row r="339" spans="1:2">
      <c r="A339" s="47" t="s">
        <v>1155</v>
      </c>
      <c r="B339" s="47" t="s">
        <v>1155</v>
      </c>
    </row>
    <row r="340" spans="1:2">
      <c r="A340" s="123" t="s">
        <v>1156</v>
      </c>
      <c r="B340" s="123" t="s">
        <v>1157</v>
      </c>
    </row>
    <row r="341" spans="1:2">
      <c r="A341" s="153" t="s">
        <v>1158</v>
      </c>
      <c r="B341" s="153" t="s">
        <v>1159</v>
      </c>
    </row>
    <row r="342" spans="1:2">
      <c r="A342" s="47" t="s">
        <v>1160</v>
      </c>
      <c r="B342" s="47" t="s">
        <v>1161</v>
      </c>
    </row>
    <row r="343" spans="1:2">
      <c r="A343" s="51" t="s">
        <v>1162</v>
      </c>
      <c r="B343" s="51" t="s">
        <v>1162</v>
      </c>
    </row>
    <row r="344" spans="1:2">
      <c r="A344" s="161" t="s">
        <v>1163</v>
      </c>
      <c r="B344" s="161" t="s">
        <v>1163</v>
      </c>
    </row>
    <row r="345" spans="1:2">
      <c r="A345" s="48" t="s">
        <v>57</v>
      </c>
      <c r="B345" s="48" t="s">
        <v>59</v>
      </c>
    </row>
    <row r="346" spans="1:2">
      <c r="A346" s="161" t="s">
        <v>1164</v>
      </c>
      <c r="B346" s="161" t="s">
        <v>1164</v>
      </c>
    </row>
    <row r="347" spans="1:2">
      <c r="A347" s="48" t="s">
        <v>1165</v>
      </c>
      <c r="B347" s="48" t="s">
        <v>1166</v>
      </c>
    </row>
    <row r="348" spans="1:2">
      <c r="A348" s="47" t="s">
        <v>1167</v>
      </c>
      <c r="B348" s="47" t="s">
        <v>1167</v>
      </c>
    </row>
    <row r="349" spans="1:2">
      <c r="A349" s="46" t="s">
        <v>1168</v>
      </c>
      <c r="B349" s="46" t="s">
        <v>1168</v>
      </c>
    </row>
    <row r="350" spans="1:2">
      <c r="A350" s="47" t="s">
        <v>1169</v>
      </c>
      <c r="B350" s="47" t="s">
        <v>1170</v>
      </c>
    </row>
    <row r="351" spans="1:2">
      <c r="A351" s="161" t="s">
        <v>1171</v>
      </c>
      <c r="B351" s="161" t="s">
        <v>1171</v>
      </c>
    </row>
    <row r="352" spans="1:2">
      <c r="A352" s="123" t="s">
        <v>1172</v>
      </c>
      <c r="B352" s="123" t="s">
        <v>1173</v>
      </c>
    </row>
    <row r="353" spans="1:2">
      <c r="A353" s="156" t="s">
        <v>64</v>
      </c>
      <c r="B353" s="156" t="s">
        <v>66</v>
      </c>
    </row>
    <row r="354" spans="1:2">
      <c r="A354" s="46" t="s">
        <v>1174</v>
      </c>
      <c r="B354" s="46" t="s">
        <v>1175</v>
      </c>
    </row>
    <row r="355" spans="1:2">
      <c r="A355" s="48" t="s">
        <v>1176</v>
      </c>
      <c r="B355" s="48" t="s">
        <v>1177</v>
      </c>
    </row>
    <row r="356" spans="1:2">
      <c r="A356" s="48" t="s">
        <v>1178</v>
      </c>
      <c r="B356" s="48" t="s">
        <v>1179</v>
      </c>
    </row>
    <row r="357" spans="1:2">
      <c r="A357" s="48" t="s">
        <v>1180</v>
      </c>
      <c r="B357" s="48" t="s">
        <v>1181</v>
      </c>
    </row>
    <row r="358" spans="1:2">
      <c r="A358" s="46" t="s">
        <v>1182</v>
      </c>
      <c r="B358" s="46" t="s">
        <v>1183</v>
      </c>
    </row>
    <row r="359" spans="1:2">
      <c r="A359" s="51" t="s">
        <v>52</v>
      </c>
      <c r="B359" s="51" t="s">
        <v>54</v>
      </c>
    </row>
    <row r="360" spans="1:2">
      <c r="A360" s="47" t="s">
        <v>1184</v>
      </c>
      <c r="B360" s="47" t="s">
        <v>1185</v>
      </c>
    </row>
    <row r="361" spans="1:2">
      <c r="A361" s="47" t="s">
        <v>1186</v>
      </c>
      <c r="B361" s="47" t="s">
        <v>1187</v>
      </c>
    </row>
    <row r="362" spans="1:2">
      <c r="A362" s="48" t="s">
        <v>1188</v>
      </c>
      <c r="B362" s="48" t="s">
        <v>1189</v>
      </c>
    </row>
    <row r="363" spans="1:2">
      <c r="A363" s="47" t="s">
        <v>1190</v>
      </c>
      <c r="B363" s="47" t="s">
        <v>1190</v>
      </c>
    </row>
    <row r="364" spans="1:2">
      <c r="A364" s="161" t="s">
        <v>1191</v>
      </c>
      <c r="B364" s="161" t="s">
        <v>1191</v>
      </c>
    </row>
    <row r="365" spans="1:2">
      <c r="A365" s="47" t="s">
        <v>1192</v>
      </c>
      <c r="B365" s="47" t="s">
        <v>1193</v>
      </c>
    </row>
    <row r="366" spans="1:2">
      <c r="A366" s="48" t="s">
        <v>1194</v>
      </c>
      <c r="B366" s="48" t="s">
        <v>1195</v>
      </c>
    </row>
    <row r="367" spans="1:2">
      <c r="A367" s="47" t="s">
        <v>1196</v>
      </c>
      <c r="B367" s="47" t="s">
        <v>1197</v>
      </c>
    </row>
    <row r="368" spans="1:2">
      <c r="A368" s="48" t="s">
        <v>1198</v>
      </c>
      <c r="B368" s="48" t="s">
        <v>1199</v>
      </c>
    </row>
    <row r="369" spans="1:2">
      <c r="A369" s="47" t="s">
        <v>1200</v>
      </c>
      <c r="B369" s="47" t="s">
        <v>1200</v>
      </c>
    </row>
    <row r="370" spans="1:2">
      <c r="A370" s="47" t="s">
        <v>1201</v>
      </c>
      <c r="B370" s="47" t="s">
        <v>1202</v>
      </c>
    </row>
    <row r="371" spans="1:2">
      <c r="A371" s="47" t="s">
        <v>1203</v>
      </c>
      <c r="B371" s="47" t="s">
        <v>1204</v>
      </c>
    </row>
    <row r="372" spans="1:2">
      <c r="A372" s="47" t="s">
        <v>1205</v>
      </c>
      <c r="B372" s="47" t="s">
        <v>1206</v>
      </c>
    </row>
    <row r="373" spans="1:2">
      <c r="A373" s="155" t="s">
        <v>1207</v>
      </c>
      <c r="B373" s="155" t="s">
        <v>1208</v>
      </c>
    </row>
    <row r="374" spans="1:2">
      <c r="A374" s="160" t="s">
        <v>1209</v>
      </c>
      <c r="B374" s="160" t="s">
        <v>1209</v>
      </c>
    </row>
    <row r="375" spans="1:2">
      <c r="A375" s="51" t="s">
        <v>1210</v>
      </c>
      <c r="B375" s="51" t="s">
        <v>1211</v>
      </c>
    </row>
    <row r="376" spans="1:2">
      <c r="A376" s="47" t="s">
        <v>1212</v>
      </c>
      <c r="B376" s="47" t="s">
        <v>1213</v>
      </c>
    </row>
    <row r="377" spans="1:2">
      <c r="A377" s="123" t="s">
        <v>1214</v>
      </c>
      <c r="B377" s="123" t="s">
        <v>1215</v>
      </c>
    </row>
    <row r="378" spans="1:2">
      <c r="A378" s="51" t="s">
        <v>1216</v>
      </c>
      <c r="B378" s="51" t="s">
        <v>1217</v>
      </c>
    </row>
    <row r="379" spans="1:2">
      <c r="A379" s="47" t="s">
        <v>1218</v>
      </c>
      <c r="B379" s="47" t="s">
        <v>1218</v>
      </c>
    </row>
    <row r="380" spans="1:2">
      <c r="A380" s="161" t="s">
        <v>1219</v>
      </c>
      <c r="B380" s="161" t="s">
        <v>1219</v>
      </c>
    </row>
    <row r="381" spans="1:2">
      <c r="A381" s="49" t="s">
        <v>1220</v>
      </c>
      <c r="B381" s="49" t="s">
        <v>1221</v>
      </c>
    </row>
    <row r="382" spans="1:2">
      <c r="A382" s="48" t="s">
        <v>1222</v>
      </c>
      <c r="B382" s="48" t="s">
        <v>1223</v>
      </c>
    </row>
    <row r="383" spans="1:2">
      <c r="A383" s="47" t="s">
        <v>1224</v>
      </c>
      <c r="B383" s="47" t="s">
        <v>1224</v>
      </c>
    </row>
    <row r="384" spans="1:2">
      <c r="A384" s="47" t="s">
        <v>1225</v>
      </c>
      <c r="B384" s="47" t="s">
        <v>1225</v>
      </c>
    </row>
    <row r="385" spans="1:2">
      <c r="A385" s="156" t="s">
        <v>1226</v>
      </c>
      <c r="B385" s="156" t="s">
        <v>1227</v>
      </c>
    </row>
    <row r="386" spans="1:2">
      <c r="A386" s="51" t="s">
        <v>1228</v>
      </c>
      <c r="B386" s="51" t="s">
        <v>1229</v>
      </c>
    </row>
    <row r="387" spans="1:2">
      <c r="A387" s="49" t="s">
        <v>1230</v>
      </c>
      <c r="B387" s="49" t="s">
        <v>1231</v>
      </c>
    </row>
    <row r="388" spans="1:2">
      <c r="A388" s="161" t="s">
        <v>1232</v>
      </c>
      <c r="B388" s="161" t="s">
        <v>1232</v>
      </c>
    </row>
    <row r="389" spans="1:2">
      <c r="A389" s="51" t="s">
        <v>1233</v>
      </c>
      <c r="B389" s="51" t="s">
        <v>1234</v>
      </c>
    </row>
    <row r="390" spans="1:2">
      <c r="A390" s="38" t="s">
        <v>1235</v>
      </c>
      <c r="B390" s="38" t="s">
        <v>1236</v>
      </c>
    </row>
    <row r="391" spans="1:2">
      <c r="A391" s="123" t="s">
        <v>1237</v>
      </c>
      <c r="B391" s="123" t="s">
        <v>1238</v>
      </c>
    </row>
    <row r="392" spans="1:2">
      <c r="A392" s="38" t="s">
        <v>1239</v>
      </c>
      <c r="B392" s="38" t="s">
        <v>1240</v>
      </c>
    </row>
    <row r="393" spans="1:2">
      <c r="A393" s="48" t="s">
        <v>1241</v>
      </c>
      <c r="B393" s="48" t="s">
        <v>1242</v>
      </c>
    </row>
    <row r="394" spans="1:2">
      <c r="A394" s="51" t="s">
        <v>1243</v>
      </c>
      <c r="B394" s="51" t="s">
        <v>1244</v>
      </c>
    </row>
    <row r="395" spans="1:2">
      <c r="A395" s="51" t="s">
        <v>146</v>
      </c>
      <c r="B395" s="51" t="s">
        <v>148</v>
      </c>
    </row>
    <row r="396" spans="1:2">
      <c r="A396" s="159" t="s">
        <v>1245</v>
      </c>
      <c r="B396" s="159" t="s">
        <v>1245</v>
      </c>
    </row>
    <row r="397" spans="1:2">
      <c r="A397" s="46" t="s">
        <v>1246</v>
      </c>
      <c r="B397" s="46" t="s">
        <v>1246</v>
      </c>
    </row>
    <row r="398" spans="1:2">
      <c r="A398" s="49" t="s">
        <v>1247</v>
      </c>
      <c r="B398" s="49" t="s">
        <v>1247</v>
      </c>
    </row>
    <row r="399" spans="1:2">
      <c r="A399" s="156" t="s">
        <v>1248</v>
      </c>
      <c r="B399" s="156" t="s">
        <v>1249</v>
      </c>
    </row>
    <row r="400" spans="1:2">
      <c r="A400" s="46" t="s">
        <v>1250</v>
      </c>
      <c r="B400" s="46" t="s">
        <v>1251</v>
      </c>
    </row>
    <row r="401" spans="1:2">
      <c r="A401" s="47" t="s">
        <v>1252</v>
      </c>
      <c r="B401" s="47" t="s">
        <v>1253</v>
      </c>
    </row>
    <row r="402" spans="1:2">
      <c r="A402" s="46" t="s">
        <v>1254</v>
      </c>
      <c r="B402" s="46" t="s">
        <v>1255</v>
      </c>
    </row>
    <row r="403" spans="1:2">
      <c r="A403" s="51" t="s">
        <v>1256</v>
      </c>
      <c r="B403" s="51" t="s">
        <v>1257</v>
      </c>
    </row>
    <row r="404" spans="1:2">
      <c r="A404" s="46" t="s">
        <v>1258</v>
      </c>
      <c r="B404" s="46" t="s">
        <v>1259</v>
      </c>
    </row>
    <row r="405" spans="1:2">
      <c r="A405" s="48" t="s">
        <v>1260</v>
      </c>
      <c r="B405" s="48" t="s">
        <v>1261</v>
      </c>
    </row>
    <row r="406" spans="1:2">
      <c r="A406" s="51" t="s">
        <v>1262</v>
      </c>
      <c r="B406" s="51" t="s">
        <v>1263</v>
      </c>
    </row>
    <row r="407" spans="1:2">
      <c r="A407" s="46" t="s">
        <v>1264</v>
      </c>
      <c r="B407" s="46" t="s">
        <v>1265</v>
      </c>
    </row>
    <row r="408" spans="1:2">
      <c r="A408" s="123" t="s">
        <v>1266</v>
      </c>
      <c r="B408" s="123" t="s">
        <v>1267</v>
      </c>
    </row>
    <row r="409" spans="1:2">
      <c r="A409" s="122" t="s">
        <v>1268</v>
      </c>
      <c r="B409" s="122" t="s">
        <v>1269</v>
      </c>
    </row>
    <row r="410" spans="1:2">
      <c r="A410" s="47" t="s">
        <v>1270</v>
      </c>
      <c r="B410" s="47" t="s">
        <v>1271</v>
      </c>
    </row>
    <row r="411" spans="1:2">
      <c r="A411" s="47" t="s">
        <v>1272</v>
      </c>
      <c r="B411" s="47" t="s">
        <v>1273</v>
      </c>
    </row>
    <row r="412" spans="1:2">
      <c r="A412" s="123" t="s">
        <v>1274</v>
      </c>
      <c r="B412" s="123" t="s">
        <v>1275</v>
      </c>
    </row>
    <row r="413" spans="1:2">
      <c r="A413" s="48" t="s">
        <v>1276</v>
      </c>
      <c r="B413" s="48" t="s">
        <v>1277</v>
      </c>
    </row>
    <row r="414" spans="1:2">
      <c r="A414" s="49" t="s">
        <v>1278</v>
      </c>
      <c r="B414" s="49" t="s">
        <v>1278</v>
      </c>
    </row>
    <row r="415" spans="1:2">
      <c r="A415" s="48" t="s">
        <v>1279</v>
      </c>
      <c r="B415" s="48" t="s">
        <v>1280</v>
      </c>
    </row>
    <row r="416" spans="1:2">
      <c r="A416" s="161" t="s">
        <v>1281</v>
      </c>
      <c r="B416" s="161" t="s">
        <v>1281</v>
      </c>
    </row>
    <row r="417" spans="1:2">
      <c r="A417" s="123" t="s">
        <v>1282</v>
      </c>
      <c r="B417" s="123" t="s">
        <v>1283</v>
      </c>
    </row>
    <row r="418" spans="1:2">
      <c r="A418" s="48" t="s">
        <v>1284</v>
      </c>
      <c r="B418" s="48" t="s">
        <v>1285</v>
      </c>
    </row>
    <row r="419" spans="1:2">
      <c r="A419" s="48" t="s">
        <v>1286</v>
      </c>
      <c r="B419" s="48" t="s">
        <v>1287</v>
      </c>
    </row>
    <row r="420" spans="1:2">
      <c r="A420" s="46" t="s">
        <v>1288</v>
      </c>
      <c r="B420" s="46" t="s">
        <v>1288</v>
      </c>
    </row>
    <row r="421" spans="1:2">
      <c r="A421" s="48" t="s">
        <v>1289</v>
      </c>
      <c r="B421" s="48" t="s">
        <v>1290</v>
      </c>
    </row>
    <row r="422" spans="1:2">
      <c r="A422" s="51" t="s">
        <v>1291</v>
      </c>
      <c r="B422" s="51" t="s">
        <v>1292</v>
      </c>
    </row>
    <row r="423" spans="1:2">
      <c r="A423" s="51" t="s">
        <v>13</v>
      </c>
      <c r="B423" s="51" t="s">
        <v>15</v>
      </c>
    </row>
    <row r="424" spans="1:2">
      <c r="A424" s="123" t="s">
        <v>1293</v>
      </c>
      <c r="B424" s="123" t="s">
        <v>1294</v>
      </c>
    </row>
    <row r="425" spans="1:2">
      <c r="A425" s="46" t="s">
        <v>1295</v>
      </c>
      <c r="B425" s="46" t="s">
        <v>1296</v>
      </c>
    </row>
    <row r="426" spans="1:2">
      <c r="A426" s="38" t="s">
        <v>1297</v>
      </c>
      <c r="B426" s="38" t="s">
        <v>1298</v>
      </c>
    </row>
    <row r="427" spans="1:2">
      <c r="A427" s="161" t="s">
        <v>1299</v>
      </c>
      <c r="B427" s="161" t="s">
        <v>1299</v>
      </c>
    </row>
    <row r="428" spans="1:2">
      <c r="A428" s="47" t="s">
        <v>1300</v>
      </c>
      <c r="B428" s="47" t="s">
        <v>1301</v>
      </c>
    </row>
    <row r="429" spans="1:2">
      <c r="A429" s="46" t="s">
        <v>1302</v>
      </c>
      <c r="B429" s="46" t="s">
        <v>1303</v>
      </c>
    </row>
    <row r="430" spans="1:2">
      <c r="A430" s="48" t="s">
        <v>1304</v>
      </c>
      <c r="B430" s="48" t="s">
        <v>1305</v>
      </c>
    </row>
    <row r="431" spans="1:2">
      <c r="A431" s="49" t="s">
        <v>1306</v>
      </c>
      <c r="B431" s="49" t="s">
        <v>1306</v>
      </c>
    </row>
    <row r="432" spans="1:2">
      <c r="A432" s="161" t="s">
        <v>1307</v>
      </c>
      <c r="B432" s="161" t="s">
        <v>1307</v>
      </c>
    </row>
    <row r="433" spans="1:2">
      <c r="A433" s="47" t="s">
        <v>1308</v>
      </c>
      <c r="B433" s="47" t="s">
        <v>1309</v>
      </c>
    </row>
    <row r="434" spans="1:2">
      <c r="A434" s="123" t="s">
        <v>1310</v>
      </c>
      <c r="B434" s="123" t="s">
        <v>1311</v>
      </c>
    </row>
    <row r="435" spans="1:2">
      <c r="A435" s="48" t="s">
        <v>1312</v>
      </c>
      <c r="B435" s="48" t="s">
        <v>1313</v>
      </c>
    </row>
    <row r="436" spans="1:2">
      <c r="A436" s="123" t="s">
        <v>1314</v>
      </c>
      <c r="B436" s="123" t="s">
        <v>1315</v>
      </c>
    </row>
    <row r="437" spans="1:2">
      <c r="A437" s="38" t="s">
        <v>1316</v>
      </c>
      <c r="B437" s="38" t="s">
        <v>1317</v>
      </c>
    </row>
    <row r="438" spans="1:2">
      <c r="A438" s="48" t="s">
        <v>1318</v>
      </c>
      <c r="B438" s="48" t="s">
        <v>1319</v>
      </c>
    </row>
    <row r="439" spans="1:2">
      <c r="A439" s="51" t="s">
        <v>1320</v>
      </c>
      <c r="B439" s="51" t="s">
        <v>1321</v>
      </c>
    </row>
    <row r="440" spans="1:2">
      <c r="A440" s="49" t="s">
        <v>1322</v>
      </c>
      <c r="B440" s="49" t="s">
        <v>1322</v>
      </c>
    </row>
    <row r="441" spans="1:2">
      <c r="A441" s="51" t="s">
        <v>1323</v>
      </c>
      <c r="B441" s="51" t="s">
        <v>1324</v>
      </c>
    </row>
    <row r="442" spans="1:2">
      <c r="A442" s="46" t="s">
        <v>1325</v>
      </c>
      <c r="B442" s="46" t="s">
        <v>1326</v>
      </c>
    </row>
    <row r="443" spans="1:2">
      <c r="A443" s="48" t="s">
        <v>1327</v>
      </c>
      <c r="B443" s="48" t="s">
        <v>1328</v>
      </c>
    </row>
    <row r="444" spans="1:2">
      <c r="A444" s="48" t="s">
        <v>1329</v>
      </c>
      <c r="B444" s="48" t="s">
        <v>1330</v>
      </c>
    </row>
    <row r="445" spans="1:2">
      <c r="A445" s="47" t="s">
        <v>1331</v>
      </c>
      <c r="B445" s="47" t="s">
        <v>1331</v>
      </c>
    </row>
    <row r="446" spans="1:2">
      <c r="A446" s="48" t="s">
        <v>1332</v>
      </c>
      <c r="B446" s="48" t="s">
        <v>1333</v>
      </c>
    </row>
    <row r="447" spans="1:2">
      <c r="A447" s="48" t="s">
        <v>1334</v>
      </c>
      <c r="B447" s="48" t="s">
        <v>1335</v>
      </c>
    </row>
    <row r="448" spans="1:2">
      <c r="A448" s="47" t="s">
        <v>1336</v>
      </c>
      <c r="B448" s="47" t="s">
        <v>1337</v>
      </c>
    </row>
    <row r="449" spans="1:2">
      <c r="A449" s="123" t="s">
        <v>1338</v>
      </c>
      <c r="B449" s="123" t="s">
        <v>1339</v>
      </c>
    </row>
    <row r="450" spans="1:2">
      <c r="A450" s="161" t="s">
        <v>1340</v>
      </c>
      <c r="B450" s="161" t="s">
        <v>1340</v>
      </c>
    </row>
    <row r="451" spans="1:2">
      <c r="A451" s="49" t="s">
        <v>1341</v>
      </c>
      <c r="B451" s="49" t="s">
        <v>1341</v>
      </c>
    </row>
    <row r="452" spans="1:2">
      <c r="A452" s="51" t="s">
        <v>1342</v>
      </c>
      <c r="B452" s="51" t="s">
        <v>1343</v>
      </c>
    </row>
    <row r="453" spans="1:2">
      <c r="A453" s="46" t="s">
        <v>1344</v>
      </c>
      <c r="B453" s="46" t="s">
        <v>1345</v>
      </c>
    </row>
    <row r="454" spans="1:2">
      <c r="A454" s="51" t="s">
        <v>1346</v>
      </c>
      <c r="B454" s="51" t="s">
        <v>1347</v>
      </c>
    </row>
    <row r="455" spans="1:2">
      <c r="A455" s="48" t="s">
        <v>1348</v>
      </c>
      <c r="B455" s="48" t="s">
        <v>1349</v>
      </c>
    </row>
    <row r="456" spans="1:2">
      <c r="A456" s="46" t="s">
        <v>1350</v>
      </c>
      <c r="B456" s="46" t="s">
        <v>1351</v>
      </c>
    </row>
    <row r="457" spans="1:2">
      <c r="A457" s="48" t="s">
        <v>1352</v>
      </c>
      <c r="B457" s="48" t="s">
        <v>1353</v>
      </c>
    </row>
    <row r="458" spans="1:2">
      <c r="A458" s="51" t="s">
        <v>97</v>
      </c>
      <c r="B458" s="51" t="s">
        <v>1354</v>
      </c>
    </row>
    <row r="459" spans="1:2">
      <c r="A459" s="46" t="s">
        <v>1355</v>
      </c>
      <c r="B459" s="46" t="s">
        <v>1355</v>
      </c>
    </row>
    <row r="460" spans="1:2">
      <c r="A460" s="47" t="s">
        <v>1356</v>
      </c>
      <c r="B460" s="47" t="s">
        <v>1356</v>
      </c>
    </row>
    <row r="461" spans="1:2">
      <c r="A461" s="153" t="s">
        <v>1357</v>
      </c>
      <c r="B461" s="153" t="s">
        <v>1358</v>
      </c>
    </row>
    <row r="462" spans="1:2">
      <c r="A462" s="123" t="s">
        <v>1359</v>
      </c>
      <c r="B462" s="123" t="s">
        <v>1360</v>
      </c>
    </row>
    <row r="463" spans="1:2">
      <c r="A463" s="47" t="s">
        <v>1361</v>
      </c>
      <c r="B463" s="47" t="s">
        <v>1362</v>
      </c>
    </row>
    <row r="464" spans="1:2">
      <c r="A464" s="152" t="s">
        <v>1363</v>
      </c>
      <c r="B464" s="152" t="s">
        <v>1364</v>
      </c>
    </row>
    <row r="465" spans="1:2">
      <c r="A465" s="47" t="s">
        <v>1365</v>
      </c>
      <c r="B465" s="47" t="s">
        <v>1366</v>
      </c>
    </row>
    <row r="466" spans="1:2">
      <c r="A466" s="156" t="s">
        <v>1367</v>
      </c>
      <c r="B466" s="156" t="s">
        <v>1368</v>
      </c>
    </row>
    <row r="467" spans="1:2">
      <c r="A467" s="46" t="s">
        <v>1369</v>
      </c>
      <c r="B467" s="46" t="s">
        <v>1369</v>
      </c>
    </row>
    <row r="468" spans="1:2">
      <c r="A468" s="156" t="s">
        <v>1370</v>
      </c>
      <c r="B468" s="156" t="s">
        <v>1371</v>
      </c>
    </row>
    <row r="469" spans="1:2">
      <c r="A469" s="49" t="s">
        <v>1372</v>
      </c>
      <c r="B469" s="49" t="s">
        <v>1372</v>
      </c>
    </row>
    <row r="470" spans="1:2">
      <c r="A470" s="49" t="s">
        <v>1373</v>
      </c>
      <c r="B470" s="49" t="s">
        <v>1373</v>
      </c>
    </row>
    <row r="471" spans="1:2">
      <c r="A471" s="46" t="s">
        <v>1374</v>
      </c>
      <c r="B471" s="46" t="s">
        <v>1375</v>
      </c>
    </row>
    <row r="472" spans="1:2">
      <c r="A472" s="51" t="s">
        <v>1376</v>
      </c>
      <c r="B472" s="51" t="s">
        <v>1376</v>
      </c>
    </row>
    <row r="473" spans="1:2">
      <c r="A473" s="47" t="s">
        <v>1377</v>
      </c>
      <c r="B473" s="47" t="s">
        <v>1378</v>
      </c>
    </row>
    <row r="474" spans="1:2">
      <c r="A474" s="48" t="s">
        <v>1379</v>
      </c>
      <c r="B474" s="48" t="s">
        <v>1380</v>
      </c>
    </row>
    <row r="475" spans="1:2">
      <c r="A475" s="153" t="s">
        <v>1381</v>
      </c>
      <c r="B475" s="153" t="s">
        <v>1382</v>
      </c>
    </row>
    <row r="476" spans="1:2">
      <c r="A476" s="47" t="s">
        <v>1383</v>
      </c>
      <c r="B476" s="47" t="s">
        <v>1384</v>
      </c>
    </row>
    <row r="477" spans="1:2">
      <c r="A477" s="46" t="s">
        <v>1385</v>
      </c>
      <c r="B477" s="46" t="s">
        <v>1386</v>
      </c>
    </row>
    <row r="478" spans="1:2">
      <c r="A478" s="46" t="s">
        <v>1387</v>
      </c>
      <c r="B478" s="46" t="s">
        <v>1388</v>
      </c>
    </row>
    <row r="479" spans="1:2">
      <c r="A479" s="46" t="s">
        <v>1389</v>
      </c>
      <c r="B479" s="46" t="s">
        <v>1390</v>
      </c>
    </row>
    <row r="480" spans="1:2">
      <c r="A480" s="47" t="s">
        <v>1391</v>
      </c>
      <c r="B480" s="47" t="s">
        <v>1392</v>
      </c>
    </row>
    <row r="481" spans="1:2">
      <c r="A481" s="47" t="s">
        <v>1393</v>
      </c>
      <c r="B481" s="47" t="s">
        <v>1394</v>
      </c>
    </row>
    <row r="482" spans="1:2">
      <c r="A482" s="161" t="s">
        <v>1395</v>
      </c>
      <c r="B482" s="161" t="s">
        <v>1395</v>
      </c>
    </row>
    <row r="483" spans="1:2">
      <c r="A483" s="48" t="s">
        <v>1396</v>
      </c>
      <c r="B483" s="48" t="s">
        <v>1397</v>
      </c>
    </row>
    <row r="484" spans="1:2">
      <c r="A484" s="47" t="s">
        <v>1398</v>
      </c>
      <c r="B484" s="47" t="s">
        <v>1399</v>
      </c>
    </row>
    <row r="485" spans="1:2">
      <c r="A485" s="51" t="s">
        <v>1400</v>
      </c>
      <c r="B485" s="51" t="s">
        <v>1401</v>
      </c>
    </row>
    <row r="486" spans="1:2">
      <c r="A486" s="49" t="s">
        <v>1402</v>
      </c>
      <c r="B486" s="49" t="s">
        <v>1403</v>
      </c>
    </row>
    <row r="487" spans="1:2">
      <c r="A487" s="123" t="s">
        <v>1404</v>
      </c>
      <c r="B487" s="123" t="s">
        <v>1405</v>
      </c>
    </row>
    <row r="488" spans="1:2">
      <c r="A488" s="49" t="s">
        <v>1406</v>
      </c>
      <c r="B488" s="49" t="s">
        <v>1406</v>
      </c>
    </row>
    <row r="489" spans="1:2">
      <c r="A489" s="38" t="s">
        <v>1407</v>
      </c>
      <c r="B489" s="38" t="s">
        <v>1408</v>
      </c>
    </row>
    <row r="490" spans="1:2">
      <c r="A490" s="47" t="s">
        <v>1409</v>
      </c>
      <c r="B490" s="47" t="s">
        <v>1410</v>
      </c>
    </row>
    <row r="491" spans="1:2">
      <c r="A491" s="161" t="s">
        <v>1411</v>
      </c>
      <c r="B491" s="161" t="s">
        <v>1411</v>
      </c>
    </row>
    <row r="492" spans="1:2">
      <c r="A492" s="49" t="s">
        <v>1412</v>
      </c>
      <c r="B492" s="49" t="s">
        <v>1412</v>
      </c>
    </row>
    <row r="493" spans="1:2">
      <c r="A493" s="48" t="s">
        <v>1413</v>
      </c>
      <c r="B493" s="48" t="s">
        <v>1414</v>
      </c>
    </row>
    <row r="494" spans="1:2">
      <c r="A494" s="46" t="s">
        <v>1415</v>
      </c>
      <c r="B494" s="46" t="s">
        <v>1416</v>
      </c>
    </row>
    <row r="495" spans="1:2">
      <c r="A495" s="46" t="s">
        <v>1417</v>
      </c>
      <c r="B495" s="46" t="s">
        <v>1418</v>
      </c>
    </row>
    <row r="496" spans="1:2">
      <c r="A496" s="50" t="s">
        <v>1419</v>
      </c>
      <c r="B496" s="50" t="s">
        <v>1420</v>
      </c>
    </row>
    <row r="497" spans="1:2">
      <c r="A497" s="38" t="s">
        <v>1421</v>
      </c>
      <c r="B497" s="38" t="s">
        <v>1422</v>
      </c>
    </row>
    <row r="498" spans="1:2">
      <c r="A498" s="46" t="s">
        <v>1423</v>
      </c>
      <c r="B498" s="46" t="s">
        <v>1424</v>
      </c>
    </row>
    <row r="499" spans="1:2">
      <c r="A499" s="46" t="s">
        <v>1423</v>
      </c>
      <c r="B499" s="46" t="s">
        <v>1424</v>
      </c>
    </row>
    <row r="500" spans="1:2">
      <c r="A500" s="46" t="s">
        <v>1425</v>
      </c>
      <c r="B500" s="46" t="s">
        <v>1425</v>
      </c>
    </row>
    <row r="501" spans="1:2">
      <c r="A501" s="157" t="s">
        <v>1426</v>
      </c>
      <c r="B501" s="157" t="s">
        <v>1427</v>
      </c>
    </row>
    <row r="502" spans="1:2">
      <c r="A502" s="46" t="s">
        <v>160</v>
      </c>
      <c r="B502" s="46" t="s">
        <v>161</v>
      </c>
    </row>
    <row r="503" spans="1:2">
      <c r="A503" s="47" t="s">
        <v>1428</v>
      </c>
      <c r="B503" s="47" t="s">
        <v>1428</v>
      </c>
    </row>
    <row r="504" spans="1:2">
      <c r="A504" s="161" t="s">
        <v>1429</v>
      </c>
      <c r="B504" s="161" t="s">
        <v>1429</v>
      </c>
    </row>
    <row r="505" spans="1:2">
      <c r="A505" s="47" t="s">
        <v>1430</v>
      </c>
      <c r="B505" s="47" t="s">
        <v>1430</v>
      </c>
    </row>
    <row r="506" spans="1:2">
      <c r="A506" s="158" t="s">
        <v>1431</v>
      </c>
      <c r="B506" s="158" t="s">
        <v>1431</v>
      </c>
    </row>
    <row r="507" spans="1:2">
      <c r="A507" s="161" t="s">
        <v>1432</v>
      </c>
      <c r="B507" s="161" t="s">
        <v>1432</v>
      </c>
    </row>
    <row r="508" spans="1:2">
      <c r="A508" s="47" t="s">
        <v>1433</v>
      </c>
      <c r="B508" s="47" t="s">
        <v>1434</v>
      </c>
    </row>
    <row r="509" spans="1:2">
      <c r="A509" s="153" t="s">
        <v>1435</v>
      </c>
      <c r="B509" s="153" t="s">
        <v>1436</v>
      </c>
    </row>
    <row r="510" spans="1:2">
      <c r="A510" s="46" t="s">
        <v>1437</v>
      </c>
      <c r="B510" s="46" t="s">
        <v>1438</v>
      </c>
    </row>
    <row r="511" spans="1:2">
      <c r="A511" s="46" t="s">
        <v>1439</v>
      </c>
      <c r="B511" s="46" t="s">
        <v>1440</v>
      </c>
    </row>
    <row r="512" spans="1:2">
      <c r="A512" s="48" t="s">
        <v>1441</v>
      </c>
      <c r="B512" s="48" t="s">
        <v>1442</v>
      </c>
    </row>
    <row r="513" spans="1:2">
      <c r="A513" s="47" t="s">
        <v>1443</v>
      </c>
      <c r="B513" s="47" t="s">
        <v>1444</v>
      </c>
    </row>
    <row r="514" spans="1:2">
      <c r="A514" s="51" t="s">
        <v>1445</v>
      </c>
      <c r="B514" s="51" t="s">
        <v>1446</v>
      </c>
    </row>
    <row r="515" spans="1:2">
      <c r="A515" s="48" t="s">
        <v>1447</v>
      </c>
      <c r="B515" s="48" t="s">
        <v>1448</v>
      </c>
    </row>
    <row r="516" spans="1:2">
      <c r="A516" s="51" t="s">
        <v>106</v>
      </c>
      <c r="B516" s="51" t="s">
        <v>108</v>
      </c>
    </row>
    <row r="517" spans="1:2">
      <c r="A517" s="51" t="s">
        <v>106</v>
      </c>
      <c r="B517" s="51" t="s">
        <v>108</v>
      </c>
    </row>
    <row r="518" spans="1:2">
      <c r="A518" s="152" t="s">
        <v>106</v>
      </c>
      <c r="B518" s="152" t="s">
        <v>108</v>
      </c>
    </row>
    <row r="519" spans="1:2">
      <c r="A519" s="47" t="s">
        <v>1449</v>
      </c>
      <c r="B519" s="47" t="s">
        <v>1450</v>
      </c>
    </row>
    <row r="520" spans="1:2">
      <c r="A520" s="48" t="s">
        <v>1451</v>
      </c>
      <c r="B520" s="48" t="s">
        <v>1452</v>
      </c>
    </row>
    <row r="521" spans="1:2">
      <c r="A521" s="47" t="s">
        <v>1453</v>
      </c>
      <c r="B521" s="47" t="s">
        <v>1454</v>
      </c>
    </row>
    <row r="522" spans="1:2">
      <c r="A522" s="123" t="s">
        <v>1455</v>
      </c>
      <c r="B522" s="123" t="s">
        <v>1456</v>
      </c>
    </row>
    <row r="523" spans="1:2">
      <c r="A523" s="47" t="s">
        <v>1457</v>
      </c>
      <c r="B523" s="47" t="s">
        <v>1458</v>
      </c>
    </row>
    <row r="524" spans="1:2">
      <c r="A524" s="122" t="s">
        <v>1459</v>
      </c>
      <c r="B524" s="122" t="s">
        <v>1460</v>
      </c>
    </row>
    <row r="525" spans="1:2">
      <c r="A525" s="47" t="s">
        <v>1461</v>
      </c>
      <c r="B525" s="47" t="s">
        <v>1462</v>
      </c>
    </row>
    <row r="526" spans="1:2">
      <c r="A526" s="46" t="s">
        <v>1463</v>
      </c>
      <c r="B526" s="46" t="s">
        <v>1464</v>
      </c>
    </row>
    <row r="527" spans="1:2">
      <c r="A527" s="48" t="s">
        <v>1465</v>
      </c>
      <c r="B527" s="48" t="s">
        <v>1466</v>
      </c>
    </row>
    <row r="528" spans="1:2">
      <c r="A528" s="47" t="s">
        <v>1467</v>
      </c>
      <c r="B528" s="47" t="s">
        <v>1468</v>
      </c>
    </row>
    <row r="529" spans="1:2">
      <c r="A529" s="48" t="s">
        <v>1469</v>
      </c>
      <c r="B529" s="48" t="s">
        <v>1470</v>
      </c>
    </row>
    <row r="530" spans="1:2">
      <c r="A530" s="49" t="s">
        <v>1471</v>
      </c>
      <c r="B530" s="49" t="s">
        <v>1472</v>
      </c>
    </row>
    <row r="531" spans="1:2">
      <c r="A531" s="46" t="s">
        <v>1473</v>
      </c>
      <c r="B531" s="46" t="s">
        <v>1474</v>
      </c>
    </row>
    <row r="532" spans="1:2">
      <c r="A532" s="51" t="s">
        <v>1475</v>
      </c>
      <c r="B532" s="51" t="s">
        <v>1476</v>
      </c>
    </row>
    <row r="533" spans="1:2">
      <c r="A533" s="47" t="s">
        <v>1477</v>
      </c>
      <c r="B533" s="47" t="s">
        <v>1478</v>
      </c>
    </row>
    <row r="534" spans="1:2">
      <c r="A534" s="47" t="s">
        <v>164</v>
      </c>
      <c r="B534" s="47" t="s">
        <v>165</v>
      </c>
    </row>
    <row r="535" spans="1:2">
      <c r="A535" s="152" t="s">
        <v>164</v>
      </c>
      <c r="B535" s="152" t="s">
        <v>165</v>
      </c>
    </row>
    <row r="536" spans="1:2">
      <c r="A536" s="48" t="s">
        <v>1479</v>
      </c>
      <c r="B536" s="48" t="s">
        <v>1480</v>
      </c>
    </row>
    <row r="537" spans="1:2">
      <c r="A537" s="46" t="s">
        <v>1481</v>
      </c>
      <c r="B537" s="46" t="s">
        <v>1482</v>
      </c>
    </row>
    <row r="538" spans="1:2">
      <c r="A538" s="161" t="s">
        <v>1483</v>
      </c>
      <c r="B538" s="161" t="s">
        <v>1483</v>
      </c>
    </row>
    <row r="539" spans="1:2">
      <c r="A539" s="47" t="s">
        <v>1484</v>
      </c>
      <c r="B539" s="47" t="s">
        <v>1485</v>
      </c>
    </row>
    <row r="540" spans="1:2">
      <c r="A540" s="47" t="s">
        <v>1486</v>
      </c>
      <c r="B540" s="47" t="s">
        <v>1487</v>
      </c>
    </row>
    <row r="541" spans="1:2">
      <c r="A541" s="48" t="s">
        <v>1488</v>
      </c>
      <c r="B541" s="48" t="s">
        <v>1489</v>
      </c>
    </row>
    <row r="542" spans="1:2">
      <c r="A542" s="46" t="s">
        <v>1490</v>
      </c>
      <c r="B542" s="46" t="s">
        <v>1491</v>
      </c>
    </row>
    <row r="543" spans="1:2">
      <c r="A543" s="46" t="s">
        <v>1492</v>
      </c>
      <c r="B543" s="46" t="s">
        <v>1493</v>
      </c>
    </row>
    <row r="544" spans="1:2">
      <c r="A544" s="48" t="s">
        <v>1494</v>
      </c>
      <c r="B544" s="48" t="s">
        <v>1495</v>
      </c>
    </row>
    <row r="545" spans="1:2">
      <c r="A545" s="48" t="s">
        <v>1496</v>
      </c>
      <c r="B545" s="48" t="s">
        <v>1497</v>
      </c>
    </row>
    <row r="546" spans="1:2">
      <c r="A546" s="123" t="s">
        <v>1498</v>
      </c>
      <c r="B546" s="123" t="s">
        <v>1499</v>
      </c>
    </row>
    <row r="547" spans="1:2">
      <c r="A547" s="161" t="s">
        <v>1500</v>
      </c>
      <c r="B547" s="161" t="s">
        <v>1500</v>
      </c>
    </row>
    <row r="548" spans="1:2">
      <c r="A548" s="161" t="s">
        <v>1501</v>
      </c>
      <c r="B548" s="161" t="s">
        <v>1501</v>
      </c>
    </row>
    <row r="549" spans="1:2">
      <c r="A549" s="38" t="s">
        <v>1502</v>
      </c>
      <c r="B549" s="38" t="s">
        <v>1503</v>
      </c>
    </row>
    <row r="550" spans="1:2">
      <c r="A550" s="47" t="s">
        <v>1504</v>
      </c>
      <c r="B550" s="47" t="s">
        <v>1504</v>
      </c>
    </row>
    <row r="551" spans="1:2">
      <c r="A551" s="46" t="s">
        <v>1505</v>
      </c>
      <c r="B551" s="46" t="s">
        <v>1506</v>
      </c>
    </row>
    <row r="552" spans="1:2">
      <c r="A552" s="49" t="s">
        <v>1507</v>
      </c>
      <c r="B552" s="49" t="s">
        <v>1508</v>
      </c>
    </row>
    <row r="553" spans="1:2">
      <c r="A553" s="46" t="s">
        <v>1509</v>
      </c>
      <c r="B553" s="46" t="s">
        <v>1509</v>
      </c>
    </row>
    <row r="554" spans="1:2">
      <c r="A554" s="48" t="s">
        <v>1510</v>
      </c>
      <c r="B554" s="48" t="s">
        <v>1511</v>
      </c>
    </row>
    <row r="555" spans="1:2">
      <c r="A555" s="159" t="s">
        <v>1512</v>
      </c>
      <c r="B555" s="159" t="s">
        <v>1512</v>
      </c>
    </row>
    <row r="556" spans="1:2">
      <c r="A556" s="48" t="s">
        <v>1513</v>
      </c>
      <c r="B556" s="48" t="s">
        <v>1514</v>
      </c>
    </row>
    <row r="557" spans="1:2">
      <c r="A557" s="161" t="s">
        <v>1515</v>
      </c>
      <c r="B557" s="161" t="s">
        <v>1515</v>
      </c>
    </row>
    <row r="558" spans="1:2">
      <c r="A558" s="51" t="s">
        <v>1516</v>
      </c>
      <c r="B558" s="51" t="s">
        <v>1517</v>
      </c>
    </row>
    <row r="559" spans="1:2">
      <c r="A559" s="48" t="s">
        <v>1518</v>
      </c>
      <c r="B559" s="48" t="s">
        <v>1519</v>
      </c>
    </row>
    <row r="560" spans="1:2">
      <c r="A560" s="46" t="s">
        <v>1520</v>
      </c>
      <c r="B560" s="46" t="s">
        <v>1521</v>
      </c>
    </row>
    <row r="561" spans="1:2">
      <c r="A561" s="38" t="s">
        <v>1522</v>
      </c>
      <c r="B561" s="38" t="s">
        <v>1523</v>
      </c>
    </row>
    <row r="562" spans="1:2">
      <c r="A562" s="48" t="s">
        <v>1524</v>
      </c>
      <c r="B562" s="48" t="s">
        <v>1525</v>
      </c>
    </row>
    <row r="563" spans="1:2">
      <c r="A563" s="153" t="s">
        <v>1526</v>
      </c>
      <c r="B563" s="153" t="s">
        <v>1527</v>
      </c>
    </row>
    <row r="564" spans="1:2">
      <c r="A564" s="47" t="s">
        <v>1528</v>
      </c>
      <c r="B564" s="47" t="s">
        <v>1529</v>
      </c>
    </row>
    <row r="565" spans="1:2">
      <c r="A565" s="46" t="s">
        <v>1530</v>
      </c>
      <c r="B565" s="46" t="s">
        <v>1531</v>
      </c>
    </row>
    <row r="566" spans="1:2">
      <c r="A566" s="51" t="s">
        <v>1532</v>
      </c>
      <c r="B566" s="51" t="s">
        <v>1533</v>
      </c>
    </row>
    <row r="567" spans="1:2">
      <c r="A567" s="46" t="s">
        <v>1534</v>
      </c>
      <c r="B567" s="46" t="s">
        <v>1535</v>
      </c>
    </row>
    <row r="568" spans="1:2">
      <c r="A568" s="161" t="s">
        <v>1536</v>
      </c>
      <c r="B568" s="161" t="s">
        <v>1536</v>
      </c>
    </row>
    <row r="569" spans="1:2">
      <c r="A569" s="49" t="s">
        <v>1537</v>
      </c>
      <c r="B569" s="49" t="s">
        <v>1538</v>
      </c>
    </row>
    <row r="570" spans="1:2">
      <c r="A570" s="48" t="s">
        <v>1539</v>
      </c>
      <c r="B570" s="48" t="s">
        <v>1540</v>
      </c>
    </row>
    <row r="571" spans="1:2">
      <c r="A571" s="123" t="s">
        <v>1541</v>
      </c>
      <c r="B571" s="123" t="s">
        <v>1542</v>
      </c>
    </row>
    <row r="572" spans="1:2">
      <c r="A572" s="47" t="s">
        <v>1543</v>
      </c>
      <c r="B572" s="47" t="s">
        <v>1544</v>
      </c>
    </row>
    <row r="573" spans="1:2">
      <c r="A573" s="38" t="s">
        <v>1545</v>
      </c>
      <c r="B573" s="38" t="s">
        <v>1546</v>
      </c>
    </row>
    <row r="574" spans="1:2">
      <c r="A574" s="49" t="s">
        <v>1547</v>
      </c>
      <c r="B574" s="49" t="s">
        <v>1548</v>
      </c>
    </row>
    <row r="575" spans="1:2">
      <c r="A575" s="46" t="s">
        <v>1549</v>
      </c>
      <c r="B575" s="46" t="s">
        <v>1550</v>
      </c>
    </row>
    <row r="576" spans="1:2">
      <c r="A576" s="46" t="s">
        <v>1549</v>
      </c>
      <c r="B576" s="46" t="s">
        <v>1550</v>
      </c>
    </row>
    <row r="577" spans="1:2">
      <c r="A577" s="38" t="s">
        <v>1551</v>
      </c>
      <c r="B577" s="38" t="s">
        <v>1552</v>
      </c>
    </row>
    <row r="578" spans="1:2">
      <c r="A578" s="51" t="s">
        <v>1553</v>
      </c>
      <c r="B578" s="51" t="s">
        <v>1554</v>
      </c>
    </row>
    <row r="579" spans="1:2">
      <c r="A579" s="49" t="s">
        <v>1555</v>
      </c>
      <c r="B579" s="49" t="s">
        <v>1556</v>
      </c>
    </row>
    <row r="580" spans="1:2">
      <c r="A580" s="49" t="s">
        <v>1557</v>
      </c>
      <c r="B580" s="49" t="s">
        <v>1557</v>
      </c>
    </row>
    <row r="581" spans="1:2">
      <c r="A581" s="47" t="s">
        <v>1558</v>
      </c>
      <c r="B581" s="47" t="s">
        <v>1559</v>
      </c>
    </row>
    <row r="582" spans="1:2">
      <c r="A582" s="46" t="s">
        <v>1560</v>
      </c>
      <c r="B582" s="46" t="s">
        <v>1561</v>
      </c>
    </row>
    <row r="583" spans="1:2">
      <c r="A583" s="123" t="s">
        <v>1562</v>
      </c>
      <c r="B583" s="123" t="s">
        <v>1563</v>
      </c>
    </row>
    <row r="584" spans="1:2">
      <c r="A584" s="153" t="s">
        <v>1564</v>
      </c>
      <c r="B584" s="153" t="s">
        <v>1565</v>
      </c>
    </row>
    <row r="585" spans="1:2">
      <c r="A585" s="47" t="s">
        <v>1566</v>
      </c>
      <c r="B585" s="47" t="s">
        <v>1567</v>
      </c>
    </row>
    <row r="586" spans="1:2">
      <c r="A586" s="49" t="s">
        <v>1568</v>
      </c>
      <c r="B586" s="49" t="s">
        <v>1568</v>
      </c>
    </row>
    <row r="587" spans="1:2">
      <c r="A587" s="48" t="s">
        <v>1569</v>
      </c>
      <c r="B587" s="48" t="s">
        <v>1570</v>
      </c>
    </row>
    <row r="588" spans="1:2">
      <c r="A588" s="122" t="s">
        <v>1571</v>
      </c>
      <c r="B588" s="122" t="s">
        <v>1572</v>
      </c>
    </row>
    <row r="589" spans="1:2">
      <c r="A589" s="123" t="s">
        <v>1573</v>
      </c>
      <c r="B589" s="123" t="s">
        <v>1574</v>
      </c>
    </row>
    <row r="590" spans="1:2">
      <c r="A590" s="47" t="s">
        <v>1575</v>
      </c>
      <c r="B590" s="47" t="s">
        <v>1575</v>
      </c>
    </row>
    <row r="591" spans="1:2">
      <c r="A591" s="47" t="s">
        <v>1576</v>
      </c>
      <c r="B591" s="47" t="s">
        <v>1577</v>
      </c>
    </row>
    <row r="592" spans="1:2">
      <c r="A592" s="123" t="s">
        <v>1578</v>
      </c>
      <c r="B592" s="123" t="s">
        <v>1579</v>
      </c>
    </row>
    <row r="593" spans="1:2">
      <c r="A593" s="46" t="s">
        <v>1580</v>
      </c>
      <c r="B593" s="46" t="s">
        <v>1581</v>
      </c>
    </row>
    <row r="594" spans="1:2">
      <c r="A594" s="46" t="s">
        <v>1582</v>
      </c>
      <c r="B594" s="46" t="s">
        <v>1583</v>
      </c>
    </row>
    <row r="595" spans="1:2">
      <c r="A595" s="46" t="s">
        <v>1584</v>
      </c>
      <c r="B595" s="46" t="s">
        <v>1585</v>
      </c>
    </row>
    <row r="596" spans="1:2">
      <c r="A596" s="47" t="s">
        <v>1586</v>
      </c>
      <c r="B596" s="47" t="s">
        <v>1586</v>
      </c>
    </row>
    <row r="597" spans="1:2">
      <c r="A597" s="47" t="s">
        <v>1587</v>
      </c>
      <c r="B597" s="47" t="s">
        <v>1588</v>
      </c>
    </row>
    <row r="598" spans="1:2">
      <c r="A598" s="51" t="s">
        <v>1589</v>
      </c>
      <c r="B598" s="51" t="s">
        <v>1590</v>
      </c>
    </row>
    <row r="599" spans="1:2">
      <c r="A599" s="49" t="s">
        <v>1591</v>
      </c>
      <c r="B599" s="49" t="s">
        <v>1592</v>
      </c>
    </row>
    <row r="600" spans="1:2">
      <c r="A600" s="123" t="s">
        <v>1593</v>
      </c>
      <c r="B600" s="123" t="s">
        <v>1594</v>
      </c>
    </row>
    <row r="601" spans="1:2">
      <c r="A601" s="47" t="s">
        <v>1595</v>
      </c>
      <c r="B601" s="47" t="s">
        <v>1596</v>
      </c>
    </row>
    <row r="602" spans="1:2">
      <c r="A602" s="47" t="s">
        <v>1597</v>
      </c>
      <c r="B602" s="47" t="s">
        <v>1597</v>
      </c>
    </row>
    <row r="603" spans="1:2">
      <c r="A603" s="161" t="s">
        <v>1598</v>
      </c>
      <c r="B603" s="161" t="s">
        <v>1598</v>
      </c>
    </row>
    <row r="604" spans="1:2">
      <c r="A604" s="46" t="s">
        <v>1599</v>
      </c>
      <c r="B604" s="46" t="s">
        <v>1600</v>
      </c>
    </row>
    <row r="605" spans="1:2">
      <c r="A605" s="161" t="s">
        <v>1601</v>
      </c>
      <c r="B605" s="161" t="s">
        <v>1601</v>
      </c>
    </row>
    <row r="606" spans="1:2">
      <c r="A606" s="47" t="s">
        <v>1602</v>
      </c>
      <c r="B606" s="47" t="s">
        <v>1603</v>
      </c>
    </row>
    <row r="607" spans="1:2">
      <c r="A607" s="159" t="s">
        <v>1604</v>
      </c>
      <c r="B607" s="159" t="s">
        <v>1604</v>
      </c>
    </row>
    <row r="608" spans="1:2">
      <c r="A608" s="46" t="s">
        <v>1605</v>
      </c>
      <c r="B608" s="46" t="s">
        <v>1606</v>
      </c>
    </row>
    <row r="609" spans="1:2">
      <c r="A609" s="152" t="s">
        <v>1607</v>
      </c>
      <c r="B609" s="152" t="s">
        <v>1607</v>
      </c>
    </row>
    <row r="610" spans="1:2">
      <c r="A610" s="47" t="s">
        <v>1608</v>
      </c>
      <c r="B610" s="47" t="s">
        <v>1608</v>
      </c>
    </row>
    <row r="611" spans="1:2">
      <c r="A611" s="122" t="s">
        <v>1609</v>
      </c>
      <c r="B611" s="122" t="s">
        <v>1610</v>
      </c>
    </row>
    <row r="612" spans="1:2">
      <c r="A612" s="159" t="s">
        <v>1611</v>
      </c>
      <c r="B612" s="159" t="s">
        <v>1611</v>
      </c>
    </row>
    <row r="613" spans="1:2">
      <c r="A613" s="161" t="s">
        <v>1611</v>
      </c>
      <c r="B613" s="161" t="s">
        <v>1611</v>
      </c>
    </row>
    <row r="614" spans="1:2">
      <c r="A614" s="47" t="s">
        <v>1612</v>
      </c>
      <c r="B614" s="47" t="s">
        <v>1612</v>
      </c>
    </row>
    <row r="615" spans="1:2">
      <c r="A615" s="47" t="s">
        <v>1613</v>
      </c>
      <c r="B615" s="47" t="s">
        <v>1614</v>
      </c>
    </row>
    <row r="616" spans="1:2">
      <c r="A616" s="47" t="s">
        <v>1615</v>
      </c>
      <c r="B616" s="47" t="s">
        <v>1615</v>
      </c>
    </row>
    <row r="617" spans="1:2">
      <c r="A617" s="38" t="s">
        <v>1616</v>
      </c>
      <c r="B617" s="38" t="s">
        <v>1617</v>
      </c>
    </row>
    <row r="618" spans="1:2">
      <c r="A618" s="49" t="s">
        <v>1618</v>
      </c>
      <c r="B618" s="49" t="s">
        <v>1619</v>
      </c>
    </row>
    <row r="619" spans="1:2">
      <c r="A619" s="49" t="s">
        <v>1620</v>
      </c>
      <c r="B619" s="49" t="s">
        <v>1621</v>
      </c>
    </row>
    <row r="620" spans="1:2">
      <c r="A620" s="38" t="s">
        <v>1622</v>
      </c>
      <c r="B620" s="38" t="s">
        <v>1623</v>
      </c>
    </row>
    <row r="621" spans="1:2">
      <c r="A621" s="47" t="s">
        <v>1624</v>
      </c>
      <c r="B621" s="47" t="s">
        <v>1625</v>
      </c>
    </row>
    <row r="622" spans="1:2">
      <c r="A622" s="51" t="s">
        <v>1626</v>
      </c>
      <c r="B622" s="51" t="s">
        <v>1627</v>
      </c>
    </row>
    <row r="623" spans="1:2">
      <c r="A623" s="48" t="s">
        <v>1628</v>
      </c>
      <c r="B623" s="48" t="s">
        <v>1629</v>
      </c>
    </row>
    <row r="624" spans="1:2">
      <c r="A624" s="161" t="s">
        <v>1630</v>
      </c>
      <c r="B624" s="161" t="s">
        <v>1630</v>
      </c>
    </row>
    <row r="625" spans="1:2">
      <c r="A625" s="47" t="s">
        <v>1631</v>
      </c>
      <c r="B625" s="47" t="s">
        <v>1632</v>
      </c>
    </row>
    <row r="626" spans="1:2">
      <c r="A626" s="123" t="s">
        <v>1633</v>
      </c>
      <c r="B626" s="123" t="s">
        <v>1634</v>
      </c>
    </row>
    <row r="627" spans="1:2">
      <c r="A627" s="48" t="s">
        <v>1635</v>
      </c>
      <c r="B627" s="48" t="s">
        <v>1636</v>
      </c>
    </row>
    <row r="628" spans="1:2">
      <c r="A628" s="46" t="s">
        <v>1637</v>
      </c>
      <c r="B628" s="46" t="s">
        <v>1638</v>
      </c>
    </row>
    <row r="629" spans="1:2">
      <c r="A629" s="49" t="s">
        <v>1639</v>
      </c>
      <c r="B629" s="49" t="s">
        <v>1640</v>
      </c>
    </row>
    <row r="630" spans="1:2">
      <c r="A630" s="47" t="s">
        <v>1641</v>
      </c>
      <c r="B630" s="47" t="s">
        <v>1642</v>
      </c>
    </row>
    <row r="631" spans="1:2">
      <c r="A631" s="154" t="s">
        <v>1643</v>
      </c>
      <c r="B631" s="154" t="s">
        <v>1643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activeCell="C23" sqref="C23"/>
    </sheetView>
  </sheetViews>
  <sheetFormatPr defaultRowHeight="12.75"/>
  <cols>
    <col min="2" max="2" width="12.7109375" bestFit="1" customWidth="1"/>
    <col min="3" max="3" width="32.85546875" bestFit="1" customWidth="1"/>
    <col min="4" max="4" width="8.42578125" bestFit="1" customWidth="1"/>
    <col min="5" max="6" width="25.7109375" customWidth="1"/>
    <col min="7" max="7" width="29.5703125" customWidth="1"/>
    <col min="8" max="8" width="25.7109375" customWidth="1"/>
  </cols>
  <sheetData>
    <row r="1" spans="1:8">
      <c r="B1" s="55" t="s">
        <v>185</v>
      </c>
      <c r="C1" s="52" t="s">
        <v>186</v>
      </c>
    </row>
    <row r="2" spans="1:8">
      <c r="B2" s="55" t="s">
        <v>187</v>
      </c>
      <c r="C2" s="52" t="s">
        <v>188</v>
      </c>
    </row>
    <row r="3" spans="1:8">
      <c r="B3" s="55" t="s">
        <v>189</v>
      </c>
      <c r="C3" s="53" t="s">
        <v>190</v>
      </c>
    </row>
    <row r="5" spans="1:8">
      <c r="B5" s="55" t="s">
        <v>191</v>
      </c>
      <c r="C5" s="55" t="s">
        <v>192</v>
      </c>
      <c r="D5" s="55" t="s">
        <v>193</v>
      </c>
      <c r="E5" s="55" t="s">
        <v>194</v>
      </c>
      <c r="F5" s="55" t="s">
        <v>195</v>
      </c>
      <c r="G5" s="55" t="s">
        <v>196</v>
      </c>
      <c r="H5" s="55" t="s">
        <v>197</v>
      </c>
    </row>
    <row r="6" spans="1:8">
      <c r="A6" s="5">
        <v>1</v>
      </c>
      <c r="B6" s="56">
        <v>1</v>
      </c>
      <c r="C6" s="52" t="s">
        <v>17</v>
      </c>
      <c r="D6" s="54">
        <v>1</v>
      </c>
      <c r="E6" s="52" t="s">
        <v>198</v>
      </c>
      <c r="F6" s="52" t="s">
        <v>199</v>
      </c>
      <c r="G6" s="52" t="s">
        <v>199</v>
      </c>
      <c r="H6" s="52" t="s">
        <v>199</v>
      </c>
    </row>
    <row r="7" spans="1:8">
      <c r="A7" s="5">
        <v>2</v>
      </c>
      <c r="B7" s="56">
        <v>2</v>
      </c>
      <c r="C7" s="52" t="s">
        <v>27</v>
      </c>
      <c r="D7" s="54">
        <v>1</v>
      </c>
      <c r="E7" s="52" t="s">
        <v>198</v>
      </c>
      <c r="F7" s="52" t="s">
        <v>199</v>
      </c>
      <c r="G7" s="52" t="s">
        <v>199</v>
      </c>
      <c r="H7" s="52" t="s">
        <v>199</v>
      </c>
    </row>
    <row r="8" spans="1:8">
      <c r="A8" s="5">
        <v>3</v>
      </c>
      <c r="B8" s="56">
        <v>3</v>
      </c>
      <c r="C8" s="52" t="s">
        <v>36</v>
      </c>
      <c r="D8" s="54">
        <v>1</v>
      </c>
      <c r="E8" s="52" t="s">
        <v>198</v>
      </c>
      <c r="F8" s="52"/>
      <c r="G8" s="52" t="s">
        <v>199</v>
      </c>
      <c r="H8" s="52" t="s">
        <v>199</v>
      </c>
    </row>
    <row r="9" spans="1:8">
      <c r="A9" s="5">
        <v>4</v>
      </c>
      <c r="B9" s="56">
        <v>4</v>
      </c>
      <c r="C9" s="52" t="s">
        <v>61</v>
      </c>
      <c r="D9" s="54">
        <v>2</v>
      </c>
      <c r="E9" s="52" t="s">
        <v>198</v>
      </c>
      <c r="F9" s="52" t="s">
        <v>200</v>
      </c>
      <c r="G9" s="52"/>
      <c r="H9" s="52" t="s">
        <v>199</v>
      </c>
    </row>
    <row r="10" spans="1:8">
      <c r="A10" s="5" t="s">
        <v>71</v>
      </c>
      <c r="B10" s="56" t="s">
        <v>71</v>
      </c>
      <c r="C10" s="52" t="s">
        <v>201</v>
      </c>
      <c r="D10" s="54">
        <v>2</v>
      </c>
      <c r="E10" s="52" t="s">
        <v>198</v>
      </c>
      <c r="F10" s="52" t="s">
        <v>200</v>
      </c>
      <c r="G10" s="52"/>
      <c r="H10" s="52" t="s">
        <v>199</v>
      </c>
    </row>
    <row r="11" spans="1:8">
      <c r="A11" s="5" t="s">
        <v>135</v>
      </c>
      <c r="B11" s="56" t="s">
        <v>135</v>
      </c>
      <c r="C11" s="52" t="s">
        <v>136</v>
      </c>
      <c r="D11" s="54">
        <v>1</v>
      </c>
      <c r="E11" s="52" t="s">
        <v>200</v>
      </c>
      <c r="F11" s="52"/>
      <c r="G11" s="52"/>
      <c r="H11" s="52" t="s">
        <v>199</v>
      </c>
    </row>
    <row r="12" spans="1:8">
      <c r="A12" s="5" t="s">
        <v>138</v>
      </c>
      <c r="B12" s="56" t="s">
        <v>138</v>
      </c>
      <c r="C12" s="52" t="s">
        <v>144</v>
      </c>
      <c r="D12" s="54">
        <v>3</v>
      </c>
      <c r="E12" s="52" t="s">
        <v>198</v>
      </c>
      <c r="F12" s="52" t="s">
        <v>202</v>
      </c>
      <c r="G12" s="52" t="s">
        <v>203</v>
      </c>
      <c r="H12" s="52" t="s">
        <v>199</v>
      </c>
    </row>
    <row r="13" spans="1:8">
      <c r="A13" s="5" t="s">
        <v>156</v>
      </c>
      <c r="B13" s="56" t="s">
        <v>156</v>
      </c>
      <c r="C13" s="52" t="s">
        <v>157</v>
      </c>
      <c r="D13" s="54">
        <v>1</v>
      </c>
      <c r="E13" s="52" t="s">
        <v>204</v>
      </c>
      <c r="F13" s="52"/>
      <c r="G13" s="52"/>
      <c r="H13" s="52"/>
    </row>
    <row r="14" spans="1:8">
      <c r="A14" s="5" t="s">
        <v>158</v>
      </c>
      <c r="B14" s="56" t="s">
        <v>158</v>
      </c>
      <c r="C14" s="52" t="s">
        <v>162</v>
      </c>
      <c r="D14" s="54">
        <v>3</v>
      </c>
      <c r="E14" s="52" t="s">
        <v>198</v>
      </c>
      <c r="F14" s="52" t="s">
        <v>202</v>
      </c>
      <c r="G14" s="52" t="s">
        <v>203</v>
      </c>
      <c r="H14" s="52"/>
    </row>
    <row r="15" spans="1:8">
      <c r="A15" s="5" t="s">
        <v>183</v>
      </c>
      <c r="B15" s="56" t="s">
        <v>183</v>
      </c>
      <c r="C15" s="52" t="s">
        <v>205</v>
      </c>
      <c r="D15" s="54">
        <v>1</v>
      </c>
      <c r="E15" s="52" t="s">
        <v>204</v>
      </c>
      <c r="F15" s="52"/>
      <c r="G15" s="52"/>
      <c r="H15" s="52" t="s">
        <v>199</v>
      </c>
    </row>
    <row r="19" spans="3:3" ht="15.75">
      <c r="C19" s="136"/>
    </row>
  </sheetData>
  <phoneticPr fontId="13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opLeftCell="A10" workbookViewId="0">
      <selection activeCell="S43" sqref="S43"/>
    </sheetView>
  </sheetViews>
  <sheetFormatPr defaultRowHeight="12.75"/>
  <cols>
    <col min="1" max="1" width="10.7109375" customWidth="1"/>
    <col min="2" max="2" width="27" customWidth="1"/>
    <col min="3" max="3" width="8" customWidth="1"/>
    <col min="4" max="4" width="35.28515625" customWidth="1"/>
    <col min="5" max="5" width="6.28515625" hidden="1" customWidth="1"/>
    <col min="6" max="8" width="10.7109375" style="46" customWidth="1"/>
    <col min="9" max="9" width="9.42578125" style="46" bestFit="1" customWidth="1"/>
    <col min="10" max="15" width="10.7109375" style="46" customWidth="1"/>
    <col min="16" max="17" width="10.7109375" customWidth="1"/>
  </cols>
  <sheetData>
    <row r="1" spans="1:17" ht="22.5">
      <c r="A1" s="1" t="s">
        <v>206</v>
      </c>
      <c r="B1" s="4"/>
      <c r="C1" s="476" t="s">
        <v>207</v>
      </c>
      <c r="D1" s="476"/>
      <c r="E1" s="476"/>
      <c r="F1" s="476"/>
      <c r="G1" s="476"/>
      <c r="H1" s="476"/>
      <c r="J1" s="257"/>
      <c r="K1" s="71" t="s">
        <v>208</v>
      </c>
      <c r="L1" s="70"/>
      <c r="M1" s="70"/>
      <c r="N1" s="70"/>
      <c r="O1" s="1"/>
      <c r="P1" s="3"/>
    </row>
    <row r="2" spans="1:17" ht="22.5">
      <c r="A2" s="1"/>
      <c r="B2" s="4"/>
      <c r="C2" s="1"/>
      <c r="D2" s="70"/>
      <c r="E2" s="70"/>
      <c r="F2" s="70"/>
      <c r="G2" s="70"/>
      <c r="H2" s="70"/>
      <c r="I2" s="70"/>
      <c r="K2" s="71" t="s">
        <v>188</v>
      </c>
      <c r="L2" s="70"/>
      <c r="M2" s="70"/>
      <c r="N2" s="70"/>
      <c r="O2" s="1"/>
      <c r="P2" s="3"/>
    </row>
    <row r="3" spans="1:17" ht="22.5">
      <c r="A3" s="72" t="s">
        <v>17</v>
      </c>
      <c r="B3" s="1"/>
      <c r="C3" s="4"/>
      <c r="D3" s="8"/>
      <c r="E3" s="8"/>
      <c r="F3" s="4"/>
      <c r="G3" s="1"/>
      <c r="H3" s="1"/>
      <c r="I3" s="1"/>
      <c r="J3" s="1"/>
      <c r="K3" s="73"/>
      <c r="L3"/>
      <c r="M3"/>
      <c r="N3"/>
      <c r="O3"/>
      <c r="Q3" s="73"/>
    </row>
    <row r="4" spans="1:17" ht="15.75">
      <c r="A4" s="459" t="s">
        <v>209</v>
      </c>
      <c r="B4" s="458" t="s">
        <v>6</v>
      </c>
      <c r="C4" s="460" t="s">
        <v>3</v>
      </c>
      <c r="D4" s="458" t="s">
        <v>4</v>
      </c>
      <c r="E4" s="457" t="s">
        <v>5</v>
      </c>
      <c r="F4" s="458" t="str">
        <f>Kat1S1</f>
        <v>sestava bez náčiní</v>
      </c>
      <c r="G4" s="458">
        <v>0</v>
      </c>
      <c r="H4" s="458">
        <v>0</v>
      </c>
      <c r="I4" s="458">
        <v>0</v>
      </c>
      <c r="J4" s="458" t="s">
        <v>210</v>
      </c>
      <c r="K4" s="459" t="s">
        <v>211</v>
      </c>
      <c r="L4"/>
      <c r="M4"/>
      <c r="N4"/>
      <c r="O4"/>
    </row>
    <row r="5" spans="1:17" ht="16.5" customHeight="1">
      <c r="A5" s="459">
        <v>0</v>
      </c>
      <c r="B5" s="458">
        <v>0</v>
      </c>
      <c r="C5" s="460">
        <v>0</v>
      </c>
      <c r="D5" s="458">
        <v>0</v>
      </c>
      <c r="E5" s="457">
        <v>0</v>
      </c>
      <c r="F5" s="283" t="s">
        <v>212</v>
      </c>
      <c r="G5" s="283" t="s">
        <v>213</v>
      </c>
      <c r="H5" s="283" t="s">
        <v>214</v>
      </c>
      <c r="I5" s="283" t="s">
        <v>215</v>
      </c>
      <c r="J5" s="458">
        <v>0</v>
      </c>
      <c r="K5" s="459"/>
      <c r="L5"/>
      <c r="M5"/>
      <c r="N5"/>
      <c r="O5"/>
    </row>
    <row r="6" spans="1:17" ht="29.25" customHeight="1">
      <c r="A6" s="284">
        <f>Seznam!B2</f>
        <v>1</v>
      </c>
      <c r="B6" s="258" t="str">
        <f>Seznam!C2</f>
        <v>Beata Procházková</v>
      </c>
      <c r="C6" s="283">
        <f>Seznam!D2</f>
        <v>2011</v>
      </c>
      <c r="D6" s="258" t="str">
        <f>Seznam!E2</f>
        <v>RG Proactive Milevsko</v>
      </c>
      <c r="E6" s="282"/>
      <c r="F6" s="283"/>
      <c r="G6" s="283"/>
      <c r="H6" s="283"/>
      <c r="I6" s="283"/>
      <c r="J6" s="283"/>
      <c r="K6" s="284"/>
      <c r="L6"/>
      <c r="M6"/>
      <c r="N6"/>
      <c r="O6"/>
    </row>
    <row r="7" spans="1:17" ht="30" customHeight="1">
      <c r="A7" s="216">
        <f>Seznam!B3</f>
        <v>2</v>
      </c>
      <c r="B7" s="217" t="str">
        <f>Seznam!C3</f>
        <v>Alexandra Marešová</v>
      </c>
      <c r="C7" s="75">
        <f>Seznam!D3</f>
        <v>2011</v>
      </c>
      <c r="D7" s="218" t="str">
        <f>Seznam!E3</f>
        <v>TJ Bohemians Praha</v>
      </c>
      <c r="E7" s="219">
        <f>Seznam!F2</f>
        <v>0</v>
      </c>
      <c r="F7" s="220"/>
      <c r="G7" s="221"/>
      <c r="H7" s="221"/>
      <c r="I7" s="221"/>
      <c r="J7" s="221"/>
      <c r="K7" s="221"/>
      <c r="L7"/>
      <c r="M7"/>
      <c r="N7"/>
      <c r="O7"/>
    </row>
    <row r="8" spans="1:17" ht="30" customHeight="1" thickBot="1">
      <c r="A8" s="239"/>
      <c r="B8" s="240"/>
      <c r="C8" s="76"/>
      <c r="D8" s="241"/>
      <c r="E8" s="242">
        <f>Seznam!F3</f>
        <v>0</v>
      </c>
      <c r="F8" s="243"/>
      <c r="G8" s="244"/>
      <c r="H8" s="244"/>
      <c r="I8" s="244"/>
      <c r="J8" s="244"/>
      <c r="K8" s="244"/>
      <c r="L8"/>
      <c r="M8"/>
      <c r="N8"/>
      <c r="O8"/>
    </row>
    <row r="9" spans="1:17" ht="30" customHeight="1" thickTop="1">
      <c r="A9" s="250"/>
      <c r="B9" s="251"/>
      <c r="C9" s="252"/>
      <c r="D9" s="253"/>
      <c r="E9" s="254"/>
      <c r="F9" s="48"/>
      <c r="G9" s="78"/>
      <c r="H9" s="78"/>
      <c r="I9" s="78"/>
      <c r="J9" s="78"/>
      <c r="K9" s="78"/>
      <c r="L9"/>
      <c r="M9"/>
      <c r="N9"/>
      <c r="O9"/>
    </row>
    <row r="10" spans="1:17" ht="30" customHeight="1">
      <c r="A10" s="77"/>
      <c r="B10" s="78"/>
      <c r="C10" s="79"/>
      <c r="D10" s="80"/>
      <c r="E10" s="80"/>
      <c r="F10" s="81"/>
      <c r="G10" s="77"/>
      <c r="H10" s="77"/>
      <c r="I10" s="77"/>
      <c r="J10" s="77"/>
      <c r="K10" s="77"/>
      <c r="L10"/>
      <c r="M10"/>
      <c r="N10"/>
      <c r="O10"/>
    </row>
    <row r="11" spans="1:17" ht="23.25" thickBot="1">
      <c r="A11" s="72" t="s">
        <v>27</v>
      </c>
      <c r="B11" s="1"/>
      <c r="C11" s="4"/>
      <c r="D11" s="1"/>
      <c r="E11" s="1"/>
      <c r="F11" s="70"/>
      <c r="G11" s="70"/>
      <c r="H11" s="70"/>
      <c r="I11" s="70"/>
      <c r="J11" s="70"/>
      <c r="K11" s="70"/>
    </row>
    <row r="12" spans="1:17" ht="16.5" thickTop="1">
      <c r="A12" s="468" t="s">
        <v>209</v>
      </c>
      <c r="B12" s="470" t="s">
        <v>6</v>
      </c>
      <c r="C12" s="470" t="s">
        <v>3</v>
      </c>
      <c r="D12" s="472" t="s">
        <v>4</v>
      </c>
      <c r="E12" s="474" t="s">
        <v>5</v>
      </c>
      <c r="F12" s="461" t="str">
        <f>Kat2S1</f>
        <v>sestava bez náčiní</v>
      </c>
      <c r="G12" s="462">
        <v>0</v>
      </c>
      <c r="H12" s="462">
        <v>0</v>
      </c>
      <c r="I12" s="463">
        <v>0</v>
      </c>
      <c r="J12" s="464" t="s">
        <v>210</v>
      </c>
      <c r="K12" s="466" t="s">
        <v>211</v>
      </c>
    </row>
    <row r="13" spans="1:17" ht="16.5" thickBot="1">
      <c r="A13" s="469">
        <v>0</v>
      </c>
      <c r="B13" s="471">
        <v>0</v>
      </c>
      <c r="C13" s="471">
        <v>0</v>
      </c>
      <c r="D13" s="473">
        <v>0</v>
      </c>
      <c r="E13" s="475">
        <v>0</v>
      </c>
      <c r="F13" s="82" t="s">
        <v>212</v>
      </c>
      <c r="G13" s="205" t="s">
        <v>213</v>
      </c>
      <c r="H13" s="205" t="s">
        <v>214</v>
      </c>
      <c r="I13" s="206" t="s">
        <v>215</v>
      </c>
      <c r="J13" s="465">
        <v>0</v>
      </c>
      <c r="K13" s="467">
        <v>0</v>
      </c>
    </row>
    <row r="14" spans="1:17" ht="30" customHeight="1" thickTop="1">
      <c r="A14" s="83">
        <f>Seznam!B4</f>
        <v>1</v>
      </c>
      <c r="B14" s="84" t="str">
        <f>Seznam!C4</f>
        <v>Barbora Kroufková</v>
      </c>
      <c r="C14" s="75">
        <f>Seznam!D4</f>
        <v>2010</v>
      </c>
      <c r="D14" s="85" t="str">
        <f>Seznam!E4</f>
        <v>RG Proactive Milevsko</v>
      </c>
      <c r="E14" s="124">
        <f>Seznam!F4</f>
        <v>0</v>
      </c>
      <c r="F14" s="207"/>
      <c r="G14" s="86"/>
      <c r="H14" s="86"/>
      <c r="I14" s="213"/>
      <c r="J14" s="105"/>
      <c r="K14" s="212"/>
    </row>
    <row r="15" spans="1:17" ht="30" customHeight="1">
      <c r="A15" s="83">
        <f>Seznam!B5</f>
        <v>2</v>
      </c>
      <c r="B15" s="84" t="str">
        <f>Seznam!C5</f>
        <v>Anna Dalecká</v>
      </c>
      <c r="C15" s="75">
        <f>Seznam!D5</f>
        <v>2010</v>
      </c>
      <c r="D15" s="85" t="str">
        <f>Seznam!E5</f>
        <v>TJ Bohemians Praha</v>
      </c>
      <c r="E15" s="124">
        <f>Seznam!F5</f>
        <v>0</v>
      </c>
      <c r="F15" s="207"/>
      <c r="G15" s="86"/>
      <c r="H15" s="86"/>
      <c r="I15" s="213"/>
      <c r="J15" s="88"/>
      <c r="K15" s="209"/>
    </row>
    <row r="16" spans="1:17" ht="30" customHeight="1" thickBot="1">
      <c r="A16" s="89"/>
      <c r="B16" s="90"/>
      <c r="C16" s="76"/>
      <c r="D16" s="91"/>
      <c r="E16" s="210" t="e">
        <f>Seznam!#REF!</f>
        <v>#REF!</v>
      </c>
      <c r="F16" s="208"/>
      <c r="G16" s="92"/>
      <c r="H16" s="92"/>
      <c r="I16" s="214"/>
      <c r="J16" s="94"/>
      <c r="K16" s="211"/>
    </row>
    <row r="17" spans="1:15" ht="29.25" customHeight="1" thickTop="1"/>
    <row r="18" spans="1:15" hidden="1"/>
    <row r="19" spans="1:15" ht="24.75" customHeight="1"/>
    <row r="20" spans="1:15" ht="21.75" customHeight="1"/>
    <row r="21" spans="1:15" s="255" customFormat="1" ht="29.25" customHeight="1" thickBot="1">
      <c r="A21" s="1" t="s">
        <v>36</v>
      </c>
      <c r="B21" s="1"/>
      <c r="F21" s="256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1:15" ht="16.5" customHeight="1" thickTop="1">
      <c r="A22" s="468" t="s">
        <v>209</v>
      </c>
      <c r="B22" s="470" t="s">
        <v>6</v>
      </c>
      <c r="C22" s="470" t="s">
        <v>3</v>
      </c>
      <c r="D22" s="472" t="s">
        <v>4</v>
      </c>
      <c r="E22" s="474" t="s">
        <v>5</v>
      </c>
      <c r="F22" s="461" t="str">
        <f>Kat2S1</f>
        <v>sestava bez náčiní</v>
      </c>
      <c r="G22" s="462">
        <v>0</v>
      </c>
      <c r="H22" s="462">
        <v>0</v>
      </c>
      <c r="I22" s="463">
        <v>0</v>
      </c>
      <c r="J22" s="464" t="s">
        <v>210</v>
      </c>
      <c r="K22" s="466" t="s">
        <v>211</v>
      </c>
    </row>
    <row r="23" spans="1:15" ht="16.5" thickBot="1">
      <c r="A23" s="469">
        <v>0</v>
      </c>
      <c r="B23" s="471">
        <v>0</v>
      </c>
      <c r="C23" s="471">
        <v>0</v>
      </c>
      <c r="D23" s="473">
        <v>0</v>
      </c>
      <c r="E23" s="475">
        <v>0</v>
      </c>
      <c r="F23" s="82" t="s">
        <v>212</v>
      </c>
      <c r="G23" s="205" t="s">
        <v>213</v>
      </c>
      <c r="H23" s="205" t="s">
        <v>214</v>
      </c>
      <c r="I23" s="206" t="s">
        <v>215</v>
      </c>
      <c r="J23" s="465">
        <v>0</v>
      </c>
      <c r="K23" s="467">
        <v>0</v>
      </c>
    </row>
    <row r="24" spans="1:15" ht="29.25" customHeight="1" thickTop="1">
      <c r="A24" s="83" t="e">
        <f>Seznam!#REF!</f>
        <v>#REF!</v>
      </c>
      <c r="B24" s="84" t="e">
        <f>Seznam!#REF!</f>
        <v>#REF!</v>
      </c>
      <c r="C24" s="75" t="e">
        <f>Seznam!#REF!</f>
        <v>#REF!</v>
      </c>
      <c r="D24" s="85" t="e">
        <f>Seznam!#REF!</f>
        <v>#REF!</v>
      </c>
      <c r="E24" s="124">
        <f>Seznam!F11</f>
        <v>0</v>
      </c>
      <c r="F24" s="207"/>
      <c r="G24" s="86"/>
      <c r="H24" s="86"/>
      <c r="I24" s="213"/>
      <c r="J24" s="105"/>
      <c r="K24" s="212"/>
    </row>
    <row r="25" spans="1:15" ht="27" customHeight="1">
      <c r="A25" s="83">
        <f>Seznam!B6</f>
        <v>2</v>
      </c>
      <c r="B25" s="84" t="str">
        <f>Seznam!C6</f>
        <v>Barbora Hubatková</v>
      </c>
      <c r="C25" s="75">
        <f>Seznam!D6</f>
        <v>2009</v>
      </c>
      <c r="D25" s="85" t="str">
        <f>Seznam!E6</f>
        <v>TJ Bohemians Praha</v>
      </c>
      <c r="E25" s="124">
        <f>Seznam!F12</f>
        <v>0</v>
      </c>
      <c r="F25" s="207"/>
      <c r="G25" s="86"/>
      <c r="H25" s="86"/>
      <c r="I25" s="213"/>
      <c r="J25" s="88"/>
      <c r="K25" s="209"/>
    </row>
    <row r="26" spans="1:15" ht="29.25" customHeight="1">
      <c r="A26" s="83" t="e">
        <f>Seznam!#REF!</f>
        <v>#REF!</v>
      </c>
      <c r="B26" s="84" t="e">
        <f>Seznam!#REF!</f>
        <v>#REF!</v>
      </c>
      <c r="C26" s="75" t="e">
        <f>Seznam!#REF!</f>
        <v>#REF!</v>
      </c>
      <c r="D26" s="85" t="e">
        <f>Seznam!#REF!</f>
        <v>#REF!</v>
      </c>
      <c r="E26" s="124" t="e">
        <f>Seznam!#REF!</f>
        <v>#REF!</v>
      </c>
      <c r="F26" s="207"/>
      <c r="G26" s="86"/>
      <c r="H26" s="86"/>
      <c r="I26" s="213"/>
      <c r="J26" s="88"/>
      <c r="K26" s="209"/>
    </row>
    <row r="27" spans="1:15" ht="29.25" customHeight="1">
      <c r="A27" s="83">
        <f>Seznam!B7</f>
        <v>4</v>
      </c>
      <c r="B27" s="84" t="str">
        <f>Seznam!C7</f>
        <v xml:space="preserve">Kateřina Černá </v>
      </c>
      <c r="C27" s="75">
        <f>Seznam!D7</f>
        <v>2009</v>
      </c>
      <c r="D27" s="85" t="str">
        <f>Seznam!E7</f>
        <v>TJ Slavoj Plzeň</v>
      </c>
      <c r="E27" s="124"/>
      <c r="F27" s="207"/>
      <c r="G27" s="86"/>
      <c r="H27" s="86"/>
      <c r="I27" s="213"/>
      <c r="J27" s="88"/>
      <c r="K27" s="209"/>
    </row>
    <row r="28" spans="1:15" ht="29.25" customHeight="1">
      <c r="A28" s="83">
        <f>Seznam!B8</f>
        <v>5</v>
      </c>
      <c r="B28" s="84" t="str">
        <f>Seznam!C8</f>
        <v>Kateřina Bendová</v>
      </c>
      <c r="C28" s="75">
        <f>Seznam!D8</f>
        <v>2009</v>
      </c>
      <c r="D28" s="85" t="str">
        <f>Seznam!E8</f>
        <v>RG Proactive Milevsko</v>
      </c>
      <c r="E28" s="124"/>
      <c r="F28" s="207"/>
      <c r="G28" s="86"/>
      <c r="H28" s="86"/>
      <c r="I28" s="213"/>
      <c r="J28" s="88"/>
      <c r="K28" s="209"/>
    </row>
    <row r="29" spans="1:15" ht="29.25" customHeight="1">
      <c r="A29" s="83" t="e">
        <f>Seznam!#REF!</f>
        <v>#REF!</v>
      </c>
      <c r="B29" s="84" t="e">
        <f>Seznam!#REF!</f>
        <v>#REF!</v>
      </c>
      <c r="C29" s="75" t="e">
        <f>Seznam!#REF!</f>
        <v>#REF!</v>
      </c>
      <c r="D29" s="85" t="e">
        <f>Seznam!#REF!</f>
        <v>#REF!</v>
      </c>
      <c r="E29" s="124"/>
      <c r="F29" s="207"/>
      <c r="G29" s="86"/>
      <c r="H29" s="86"/>
      <c r="I29" s="213"/>
      <c r="J29" s="88"/>
      <c r="K29" s="209"/>
    </row>
    <row r="30" spans="1:15" ht="29.25" customHeight="1">
      <c r="A30" s="83">
        <f>Seznam!B9</f>
        <v>7</v>
      </c>
      <c r="B30" s="84" t="str">
        <f>Seznam!C9</f>
        <v>Veronika Marešová</v>
      </c>
      <c r="C30" s="75">
        <f>Seznam!D9</f>
        <v>2009</v>
      </c>
      <c r="D30" s="85" t="str">
        <f>Seznam!E9</f>
        <v>TJ Bohemians Praha</v>
      </c>
      <c r="E30" s="124" t="e">
        <f>Seznam!#REF!</f>
        <v>#REF!</v>
      </c>
      <c r="F30" s="207"/>
      <c r="G30" s="86"/>
      <c r="H30" s="86"/>
      <c r="I30" s="213"/>
      <c r="J30" s="88"/>
      <c r="K30" s="209"/>
    </row>
    <row r="31" spans="1:15" ht="29.25" customHeight="1">
      <c r="A31" s="83" t="e">
        <f>Seznam!#REF!</f>
        <v>#REF!</v>
      </c>
      <c r="B31" s="84" t="e">
        <f>Seznam!#REF!</f>
        <v>#REF!</v>
      </c>
      <c r="C31" s="75" t="e">
        <f>Seznam!#REF!</f>
        <v>#REF!</v>
      </c>
      <c r="D31" s="85" t="e">
        <f>Seznam!#REF!</f>
        <v>#REF!</v>
      </c>
      <c r="E31" s="124"/>
      <c r="F31" s="207"/>
      <c r="G31" s="86"/>
      <c r="H31" s="86"/>
      <c r="I31" s="213"/>
      <c r="J31" s="88"/>
      <c r="K31" s="209"/>
    </row>
    <row r="32" spans="1:15" ht="29.25" customHeight="1">
      <c r="A32" s="83" t="e">
        <f>Seznam!#REF!</f>
        <v>#REF!</v>
      </c>
      <c r="B32" s="84" t="e">
        <f>Seznam!#REF!</f>
        <v>#REF!</v>
      </c>
      <c r="C32" s="75" t="e">
        <f>Seznam!#REF!</f>
        <v>#REF!</v>
      </c>
      <c r="D32" s="85" t="e">
        <f>Seznam!#REF!</f>
        <v>#REF!</v>
      </c>
      <c r="E32" s="124" t="e">
        <f>Seznam!#REF!</f>
        <v>#REF!</v>
      </c>
      <c r="F32" s="207"/>
      <c r="G32" s="86"/>
      <c r="H32" s="86"/>
      <c r="I32" s="213"/>
      <c r="J32" s="88"/>
      <c r="K32" s="209"/>
    </row>
    <row r="33" spans="1:15" ht="29.25" customHeight="1">
      <c r="A33" s="83" t="e">
        <f>Seznam!#REF!</f>
        <v>#REF!</v>
      </c>
      <c r="B33" s="84" t="e">
        <f>Seznam!#REF!</f>
        <v>#REF!</v>
      </c>
      <c r="C33" s="75" t="e">
        <f>Seznam!#REF!</f>
        <v>#REF!</v>
      </c>
      <c r="D33" s="85" t="e">
        <f>Seznam!#REF!</f>
        <v>#REF!</v>
      </c>
      <c r="E33" s="124" t="e">
        <f>Seznam!#REF!</f>
        <v>#REF!</v>
      </c>
      <c r="F33" s="207"/>
      <c r="G33" s="86"/>
      <c r="H33" s="86"/>
      <c r="I33" s="213"/>
      <c r="J33" s="88"/>
      <c r="K33" s="209"/>
    </row>
    <row r="34" spans="1:15" ht="29.25" customHeight="1">
      <c r="A34" s="83">
        <f>Seznam!B10</f>
        <v>11</v>
      </c>
      <c r="B34" s="84" t="str">
        <f>Seznam!C10</f>
        <v>Eliška Němečková</v>
      </c>
      <c r="C34" s="75">
        <f>Seznam!D10</f>
        <v>2009</v>
      </c>
      <c r="D34" s="85" t="str">
        <f>Seznam!E10</f>
        <v>TJ Bohemians Praha</v>
      </c>
      <c r="E34" s="124"/>
      <c r="F34" s="207"/>
      <c r="G34" s="86"/>
      <c r="H34" s="86"/>
      <c r="I34" s="213"/>
      <c r="J34" s="88"/>
      <c r="K34" s="209"/>
    </row>
    <row r="35" spans="1:15" ht="29.25" customHeight="1">
      <c r="A35" s="83" t="e">
        <f>Seznam!#REF!</f>
        <v>#REF!</v>
      </c>
      <c r="B35" s="84" t="e">
        <f>Seznam!#REF!</f>
        <v>#REF!</v>
      </c>
      <c r="C35" s="75" t="e">
        <f>Seznam!#REF!</f>
        <v>#REF!</v>
      </c>
      <c r="D35" s="85" t="e">
        <f>Seznam!#REF!</f>
        <v>#REF!</v>
      </c>
      <c r="E35" s="124" t="e">
        <f>Seznam!#REF!</f>
        <v>#REF!</v>
      </c>
      <c r="F35" s="207"/>
      <c r="G35" s="86"/>
      <c r="H35" s="86"/>
      <c r="I35" s="213"/>
      <c r="J35" s="88"/>
      <c r="K35" s="209"/>
    </row>
    <row r="36" spans="1:15" ht="29.25" customHeight="1" thickBot="1">
      <c r="A36" s="89"/>
      <c r="B36" s="90"/>
      <c r="C36" s="76"/>
      <c r="D36" s="91"/>
      <c r="E36" s="210" t="e">
        <f>Seznam!#REF!</f>
        <v>#REF!</v>
      </c>
      <c r="F36" s="208"/>
      <c r="G36" s="92"/>
      <c r="H36" s="92"/>
      <c r="I36" s="214"/>
      <c r="J36" s="94"/>
      <c r="K36" s="211"/>
    </row>
    <row r="37" spans="1:15" ht="29.25" customHeight="1" thickTop="1"/>
    <row r="38" spans="1:15" ht="29.25" customHeight="1"/>
    <row r="39" spans="1:15" ht="29.25" customHeight="1">
      <c r="A39" s="1" t="s">
        <v>61</v>
      </c>
      <c r="B39" s="1"/>
    </row>
    <row r="40" spans="1:15" ht="15.75">
      <c r="A40" s="459" t="s">
        <v>209</v>
      </c>
      <c r="B40" s="458" t="s">
        <v>6</v>
      </c>
      <c r="C40" s="460" t="s">
        <v>3</v>
      </c>
      <c r="D40" s="458" t="s">
        <v>4</v>
      </c>
      <c r="E40" s="457" t="s">
        <v>5</v>
      </c>
      <c r="F40" s="458" t="str">
        <f>Kat1S1</f>
        <v>sestava bez náčiní</v>
      </c>
      <c r="G40" s="458">
        <v>0</v>
      </c>
      <c r="H40" s="458">
        <v>0</v>
      </c>
      <c r="I40" s="458">
        <v>0</v>
      </c>
      <c r="J40" s="458" t="s">
        <v>200</v>
      </c>
      <c r="K40" s="458">
        <v>0</v>
      </c>
      <c r="L40" s="458">
        <v>0</v>
      </c>
      <c r="M40" s="458">
        <v>0</v>
      </c>
      <c r="N40" s="458" t="s">
        <v>210</v>
      </c>
      <c r="O40" s="459" t="s">
        <v>211</v>
      </c>
    </row>
    <row r="41" spans="1:15" ht="15.75">
      <c r="A41" s="459">
        <v>0</v>
      </c>
      <c r="B41" s="458">
        <v>0</v>
      </c>
      <c r="C41" s="460">
        <v>0</v>
      </c>
      <c r="D41" s="458">
        <v>0</v>
      </c>
      <c r="E41" s="457">
        <v>0</v>
      </c>
      <c r="F41" s="283" t="s">
        <v>212</v>
      </c>
      <c r="G41" s="283" t="s">
        <v>213</v>
      </c>
      <c r="H41" s="283" t="s">
        <v>214</v>
      </c>
      <c r="I41" s="283" t="s">
        <v>215</v>
      </c>
      <c r="J41" s="283" t="s">
        <v>212</v>
      </c>
      <c r="K41" s="283" t="s">
        <v>213</v>
      </c>
      <c r="L41" s="283" t="s">
        <v>214</v>
      </c>
      <c r="M41" s="283" t="s">
        <v>215</v>
      </c>
      <c r="N41" s="458">
        <v>0</v>
      </c>
      <c r="O41" s="459"/>
    </row>
    <row r="42" spans="1:15" ht="29.25" customHeight="1">
      <c r="A42" s="284">
        <f>Seznam!B11</f>
        <v>1</v>
      </c>
      <c r="B42" s="258" t="str">
        <f>Seznam!C11</f>
        <v>Světlana Moravcová</v>
      </c>
      <c r="C42" s="261">
        <f>Seznam!D11</f>
        <v>2009</v>
      </c>
      <c r="D42" s="258" t="str">
        <f>Seznam!E11</f>
        <v>TJ Slavoj Plzeň</v>
      </c>
      <c r="E42" s="282">
        <f>Seznam!F11</f>
        <v>0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4"/>
    </row>
    <row r="43" spans="1:15" ht="29.25" customHeight="1">
      <c r="A43" s="284">
        <f>Seznam!B12</f>
        <v>2</v>
      </c>
      <c r="B43" s="258" t="str">
        <f>Seznam!C12</f>
        <v>Zuzana Nábělková</v>
      </c>
      <c r="C43" s="283">
        <f>Seznam!D12</f>
        <v>2009</v>
      </c>
      <c r="D43" s="258" t="str">
        <f>Seznam!E12</f>
        <v>Středisko volného času Bruntál</v>
      </c>
      <c r="E43" s="282">
        <f>Seznam!F12</f>
        <v>0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4"/>
    </row>
    <row r="44" spans="1:15" ht="29.25" customHeight="1">
      <c r="A44" s="216">
        <f>Seznam!B13</f>
        <v>3</v>
      </c>
      <c r="B44" s="259" t="str">
        <f>Seznam!C13</f>
        <v>Kateřina Vinšová</v>
      </c>
      <c r="C44" s="75">
        <f>Seznam!D13</f>
        <v>2009</v>
      </c>
      <c r="D44" s="218" t="str">
        <f>Seznam!E13</f>
        <v>TJ Slavoj Plzeň</v>
      </c>
      <c r="E44" s="219">
        <f>Seznam!F13</f>
        <v>0</v>
      </c>
      <c r="F44" s="220"/>
      <c r="G44" s="221"/>
      <c r="H44" s="221"/>
      <c r="I44" s="221"/>
      <c r="J44" s="220"/>
      <c r="K44" s="221"/>
      <c r="L44" s="221"/>
      <c r="M44" s="221"/>
      <c r="N44" s="221"/>
      <c r="O44" s="221"/>
    </row>
    <row r="45" spans="1:15" ht="29.25" customHeight="1" thickBot="1">
      <c r="A45" s="239"/>
      <c r="B45" s="240"/>
      <c r="C45" s="76"/>
      <c r="D45" s="241"/>
      <c r="E45" s="242">
        <f>Seznam!F32</f>
        <v>0</v>
      </c>
      <c r="F45" s="243"/>
      <c r="G45" s="244"/>
      <c r="H45" s="244"/>
      <c r="I45" s="244"/>
      <c r="J45" s="243"/>
      <c r="K45" s="244"/>
      <c r="L45" s="244"/>
      <c r="M45" s="244"/>
      <c r="N45" s="244"/>
      <c r="O45" s="244"/>
    </row>
    <row r="46" spans="1:15" ht="13.5" thickTop="1"/>
  </sheetData>
  <mergeCells count="34">
    <mergeCell ref="K4:K5"/>
    <mergeCell ref="C1:H1"/>
    <mergeCell ref="J4:J5"/>
    <mergeCell ref="A4:A5"/>
    <mergeCell ref="B4:B5"/>
    <mergeCell ref="C4:C5"/>
    <mergeCell ref="D4:D5"/>
    <mergeCell ref="E4:E5"/>
    <mergeCell ref="F4:I4"/>
    <mergeCell ref="J12:J13"/>
    <mergeCell ref="K12:K13"/>
    <mergeCell ref="A12:A13"/>
    <mergeCell ref="B12:B13"/>
    <mergeCell ref="C12:C13"/>
    <mergeCell ref="D12:D13"/>
    <mergeCell ref="E12:E13"/>
    <mergeCell ref="F12:I12"/>
    <mergeCell ref="F22:I22"/>
    <mergeCell ref="J22:J23"/>
    <mergeCell ref="K22:K23"/>
    <mergeCell ref="A22:A23"/>
    <mergeCell ref="B22:B23"/>
    <mergeCell ref="C22:C23"/>
    <mergeCell ref="D22:D23"/>
    <mergeCell ref="E22:E23"/>
    <mergeCell ref="E40:E41"/>
    <mergeCell ref="F40:I40"/>
    <mergeCell ref="N40:N41"/>
    <mergeCell ref="O40:O41"/>
    <mergeCell ref="A40:A41"/>
    <mergeCell ref="B40:B41"/>
    <mergeCell ref="C40:C41"/>
    <mergeCell ref="D40:D41"/>
    <mergeCell ref="J40:M40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>
      <selection activeCell="D1" sqref="D1:J1"/>
    </sheetView>
  </sheetViews>
  <sheetFormatPr defaultRowHeight="12.75"/>
  <cols>
    <col min="1" max="1" width="10.7109375" customWidth="1"/>
    <col min="2" max="2" width="24.42578125" bestFit="1" customWidth="1"/>
    <col min="3" max="3" width="9" customWidth="1"/>
    <col min="4" max="4" width="35.140625" customWidth="1"/>
    <col min="5" max="5" width="0.5703125" style="5" hidden="1" customWidth="1"/>
    <col min="6" max="6" width="10.7109375" style="46" customWidth="1"/>
    <col min="7" max="7" width="8.42578125" style="46" customWidth="1"/>
    <col min="8" max="8" width="8.85546875" style="46" customWidth="1"/>
    <col min="9" max="9" width="8.42578125" style="46" customWidth="1"/>
    <col min="10" max="10" width="9.42578125" style="46" bestFit="1" customWidth="1"/>
    <col min="12" max="12" width="12.28515625" customWidth="1"/>
    <col min="13" max="13" width="11.85546875" customWidth="1"/>
    <col min="17" max="17" width="10.42578125" customWidth="1"/>
  </cols>
  <sheetData>
    <row r="1" spans="1:17" ht="22.5">
      <c r="A1" s="1" t="s">
        <v>206</v>
      </c>
      <c r="C1" s="4"/>
      <c r="D1" s="476" t="s">
        <v>207</v>
      </c>
      <c r="E1" s="476"/>
      <c r="F1" s="476"/>
      <c r="G1" s="476"/>
      <c r="H1" s="476"/>
      <c r="I1" s="476"/>
      <c r="J1" s="476"/>
      <c r="K1" s="70"/>
      <c r="L1" s="71" t="s">
        <v>208</v>
      </c>
    </row>
    <row r="2" spans="1:17" ht="22.5">
      <c r="A2" s="1"/>
      <c r="C2" s="4"/>
      <c r="D2" s="1"/>
      <c r="E2" s="4"/>
      <c r="F2" s="70"/>
      <c r="G2" s="70"/>
      <c r="H2" s="70"/>
      <c r="I2" s="70"/>
      <c r="J2" s="70"/>
      <c r="K2" s="70"/>
      <c r="L2" s="71" t="str">
        <f>Místo</f>
        <v>Milevsko</v>
      </c>
    </row>
    <row r="3" spans="1:17" ht="23.25" thickBot="1">
      <c r="A3" s="95" t="s">
        <v>216</v>
      </c>
      <c r="B3" s="95"/>
      <c r="C3" s="95"/>
      <c r="D3" s="95"/>
      <c r="E3" s="147"/>
      <c r="F3" s="95"/>
      <c r="G3" s="70"/>
      <c r="H3" s="70"/>
      <c r="I3" s="70"/>
      <c r="J3" s="70"/>
    </row>
    <row r="4" spans="1:17" ht="16.5" customHeight="1" thickTop="1">
      <c r="A4" s="468" t="s">
        <v>209</v>
      </c>
      <c r="B4" s="470" t="s">
        <v>6</v>
      </c>
      <c r="C4" s="470" t="s">
        <v>3</v>
      </c>
      <c r="D4" s="472" t="s">
        <v>4</v>
      </c>
      <c r="E4" s="484" t="s">
        <v>5</v>
      </c>
      <c r="F4" s="481" t="str">
        <f>Kat3S1</f>
        <v>sestava bez náčiní</v>
      </c>
      <c r="G4" s="482"/>
      <c r="H4" s="482"/>
      <c r="I4" s="482"/>
      <c r="J4" s="483"/>
      <c r="K4" s="481" t="s">
        <v>217</v>
      </c>
      <c r="L4" s="482"/>
      <c r="M4" s="482"/>
      <c r="N4" s="482"/>
      <c r="O4" s="483"/>
      <c r="P4" s="464" t="s">
        <v>210</v>
      </c>
      <c r="Q4" s="466" t="s">
        <v>211</v>
      </c>
    </row>
    <row r="5" spans="1:17" ht="16.5" thickBot="1">
      <c r="A5" s="469">
        <v>0</v>
      </c>
      <c r="B5" s="471">
        <v>0</v>
      </c>
      <c r="C5" s="471">
        <v>0</v>
      </c>
      <c r="D5" s="473">
        <v>0</v>
      </c>
      <c r="E5" s="485"/>
      <c r="F5" s="82" t="s">
        <v>218</v>
      </c>
      <c r="G5" s="96" t="s">
        <v>212</v>
      </c>
      <c r="H5" s="96" t="s">
        <v>213</v>
      </c>
      <c r="I5" s="96" t="s">
        <v>214</v>
      </c>
      <c r="J5" s="97" t="s">
        <v>215</v>
      </c>
      <c r="K5" s="82" t="s">
        <v>218</v>
      </c>
      <c r="L5" s="96" t="s">
        <v>212</v>
      </c>
      <c r="M5" s="96" t="s">
        <v>213</v>
      </c>
      <c r="N5" s="96" t="s">
        <v>214</v>
      </c>
      <c r="O5" s="97" t="s">
        <v>215</v>
      </c>
      <c r="P5" s="465">
        <v>0</v>
      </c>
      <c r="Q5" s="467">
        <v>0</v>
      </c>
    </row>
    <row r="6" spans="1:17" ht="32.1" customHeight="1" thickTop="1">
      <c r="A6" s="98">
        <f>Seznam!B14</f>
        <v>1</v>
      </c>
      <c r="B6" s="99" t="str">
        <f>Seznam!C14</f>
        <v>Lucie Brožková</v>
      </c>
      <c r="C6" s="74">
        <f>Seznam!D14</f>
        <v>2008</v>
      </c>
      <c r="D6" s="100" t="str">
        <f>Seznam!E14</f>
        <v>TJ Slavoj Plzeň</v>
      </c>
      <c r="E6" s="148" t="e">
        <f>Seznam!#REF!</f>
        <v>#REF!</v>
      </c>
      <c r="F6" s="103"/>
      <c r="G6" s="101"/>
      <c r="H6" s="101"/>
      <c r="I6" s="101"/>
      <c r="J6" s="102"/>
      <c r="K6" s="103"/>
      <c r="L6" s="101"/>
      <c r="M6" s="101"/>
      <c r="N6" s="101"/>
      <c r="O6" s="102"/>
      <c r="P6" s="104"/>
      <c r="Q6" s="105"/>
    </row>
    <row r="7" spans="1:17" ht="32.1" customHeight="1">
      <c r="A7" s="83">
        <f>Seznam!B15</f>
        <v>2</v>
      </c>
      <c r="B7" s="84" t="str">
        <f>Seznam!C15</f>
        <v>Nikol Blažková</v>
      </c>
      <c r="C7" s="75">
        <f>Seznam!D15</f>
        <v>2008</v>
      </c>
      <c r="D7" s="85" t="str">
        <f>Seznam!E15</f>
        <v>RG Proactive Milevsko</v>
      </c>
      <c r="E7" s="149">
        <f>Seznam!F6</f>
        <v>0</v>
      </c>
      <c r="F7" s="106"/>
      <c r="G7" s="86"/>
      <c r="H7" s="86"/>
      <c r="I7" s="86"/>
      <c r="J7" s="87"/>
      <c r="K7" s="106"/>
      <c r="L7" s="86"/>
      <c r="M7" s="86"/>
      <c r="N7" s="86"/>
      <c r="O7" s="87"/>
      <c r="P7" s="232"/>
      <c r="Q7" s="233"/>
    </row>
    <row r="8" spans="1:17" ht="32.1" customHeight="1">
      <c r="A8" s="83">
        <f>Seznam!B16</f>
        <v>3</v>
      </c>
      <c r="B8" s="84" t="str">
        <f>Seznam!C16</f>
        <v>Ema Matúšová</v>
      </c>
      <c r="C8" s="75">
        <f>Seznam!D16</f>
        <v>2008</v>
      </c>
      <c r="D8" s="85" t="str">
        <f>Seznam!E16</f>
        <v>TJ Bohemians Praha</v>
      </c>
      <c r="E8" s="149" t="e">
        <f>Seznam!#REF!</f>
        <v>#REF!</v>
      </c>
      <c r="F8" s="106"/>
      <c r="G8" s="86"/>
      <c r="H8" s="86"/>
      <c r="I8" s="86"/>
      <c r="J8" s="87"/>
      <c r="K8" s="106"/>
      <c r="L8" s="86"/>
      <c r="M8" s="86"/>
      <c r="N8" s="86"/>
      <c r="O8" s="87"/>
      <c r="P8" s="232"/>
      <c r="Q8" s="233"/>
    </row>
    <row r="9" spans="1:17" ht="32.1" customHeight="1">
      <c r="A9" s="83">
        <f>Seznam!B17</f>
        <v>4</v>
      </c>
      <c r="B9" s="84" t="str">
        <f>Seznam!C17</f>
        <v>Karolína Koželuhová</v>
      </c>
      <c r="C9" s="75">
        <f>Seznam!D17</f>
        <v>2008</v>
      </c>
      <c r="D9" s="85" t="str">
        <f>Seznam!E17</f>
        <v>TJ Slavoj Plzeň</v>
      </c>
      <c r="E9" s="149" t="e">
        <f>Seznam!#REF!</f>
        <v>#REF!</v>
      </c>
      <c r="F9" s="106"/>
      <c r="G9" s="86"/>
      <c r="H9" s="86"/>
      <c r="I9" s="86"/>
      <c r="J9" s="87"/>
      <c r="K9" s="106"/>
      <c r="L9" s="86"/>
      <c r="M9" s="86"/>
      <c r="N9" s="86"/>
      <c r="O9" s="87"/>
      <c r="P9" s="232"/>
      <c r="Q9" s="233"/>
    </row>
    <row r="10" spans="1:17" ht="32.1" customHeight="1">
      <c r="A10" s="83">
        <f>Seznam!B18</f>
        <v>5</v>
      </c>
      <c r="B10" s="84" t="str">
        <f>Seznam!C18</f>
        <v>Kristina Procházková</v>
      </c>
      <c r="C10" s="75">
        <f>Seznam!D18</f>
        <v>2008</v>
      </c>
      <c r="D10" s="85" t="str">
        <f>Seznam!E18</f>
        <v>RG Proactive Milevsko</v>
      </c>
      <c r="E10" s="149"/>
      <c r="F10" s="106"/>
      <c r="G10" s="86"/>
      <c r="H10" s="86"/>
      <c r="I10" s="86"/>
      <c r="J10" s="87"/>
      <c r="K10" s="106"/>
      <c r="L10" s="86"/>
      <c r="M10" s="86"/>
      <c r="N10" s="86"/>
      <c r="O10" s="87"/>
      <c r="P10" s="232"/>
      <c r="Q10" s="233"/>
    </row>
    <row r="11" spans="1:17" ht="32.1" customHeight="1">
      <c r="A11" s="83">
        <f>Seznam!B19</f>
        <v>6</v>
      </c>
      <c r="B11" s="84" t="str">
        <f>Seznam!C19</f>
        <v>Eva Samková</v>
      </c>
      <c r="C11" s="75">
        <f>Seznam!D19</f>
        <v>2008</v>
      </c>
      <c r="D11" s="85" t="str">
        <f>Seznam!E19</f>
        <v>TJ Slavoj Plzeň</v>
      </c>
      <c r="E11" s="149"/>
      <c r="F11" s="106"/>
      <c r="G11" s="86"/>
      <c r="H11" s="86"/>
      <c r="I11" s="86"/>
      <c r="J11" s="87"/>
      <c r="K11" s="106"/>
      <c r="L11" s="86"/>
      <c r="M11" s="86"/>
      <c r="N11" s="86"/>
      <c r="O11" s="87"/>
      <c r="P11" s="232"/>
      <c r="Q11" s="233"/>
    </row>
    <row r="12" spans="1:17" ht="32.1" customHeight="1">
      <c r="A12" s="83">
        <f>Seznam!B20</f>
        <v>7</v>
      </c>
      <c r="B12" s="84" t="str">
        <f>Seznam!C20</f>
        <v>Viktorie Štěpánová</v>
      </c>
      <c r="C12" s="75">
        <f>Seznam!D20</f>
        <v>2008</v>
      </c>
      <c r="D12" s="85" t="str">
        <f>Seznam!E20</f>
        <v>TJ Bohemians Praha</v>
      </c>
      <c r="E12" s="149"/>
      <c r="F12" s="106"/>
      <c r="G12" s="86"/>
      <c r="H12" s="86"/>
      <c r="I12" s="86"/>
      <c r="J12" s="87"/>
      <c r="K12" s="106"/>
      <c r="L12" s="86"/>
      <c r="M12" s="86"/>
      <c r="N12" s="86"/>
      <c r="O12" s="87"/>
      <c r="P12" s="232"/>
      <c r="Q12" s="233"/>
    </row>
    <row r="13" spans="1:17" ht="32.1" customHeight="1">
      <c r="A13" s="83">
        <f>Seznam!B21</f>
        <v>8</v>
      </c>
      <c r="B13" s="84" t="str">
        <f>Seznam!C21</f>
        <v>Aneta Šimáková</v>
      </c>
      <c r="C13" s="75">
        <f>Seznam!D21</f>
        <v>2008</v>
      </c>
      <c r="D13" s="85" t="str">
        <f>Seznam!E21</f>
        <v>RG Proactive Milevsko</v>
      </c>
      <c r="E13" s="149"/>
      <c r="F13" s="106"/>
      <c r="G13" s="86"/>
      <c r="H13" s="86"/>
      <c r="I13" s="86"/>
      <c r="J13" s="87"/>
      <c r="K13" s="106"/>
      <c r="L13" s="86"/>
      <c r="M13" s="86"/>
      <c r="N13" s="86"/>
      <c r="O13" s="87"/>
      <c r="P13" s="232"/>
      <c r="Q13" s="233"/>
    </row>
    <row r="14" spans="1:17" ht="32.1" customHeight="1">
      <c r="A14" s="83">
        <f>Seznam!B22</f>
        <v>9</v>
      </c>
      <c r="B14" s="84" t="str">
        <f>Seznam!C22</f>
        <v>Barbora Hýbnerová</v>
      </c>
      <c r="C14" s="75">
        <f>Seznam!D22</f>
        <v>2008</v>
      </c>
      <c r="D14" s="85" t="str">
        <f>Seznam!E22</f>
        <v>TJ Slavoj Plzeň</v>
      </c>
      <c r="E14" s="149"/>
      <c r="F14" s="106"/>
      <c r="G14" s="86"/>
      <c r="H14" s="86"/>
      <c r="I14" s="86"/>
      <c r="J14" s="87"/>
      <c r="K14" s="106"/>
      <c r="L14" s="86"/>
      <c r="M14" s="86"/>
      <c r="N14" s="86"/>
      <c r="O14" s="87"/>
      <c r="P14" s="232"/>
      <c r="Q14" s="233"/>
    </row>
    <row r="15" spans="1:17" ht="32.1" customHeight="1">
      <c r="A15" s="83">
        <f>Seznam!B23</f>
        <v>10</v>
      </c>
      <c r="B15" s="84" t="str">
        <f>Seznam!C23</f>
        <v>Kristýna Gutová</v>
      </c>
      <c r="C15" s="75">
        <f>Seznam!D23</f>
        <v>2008</v>
      </c>
      <c r="D15" s="85" t="str">
        <f>Seznam!E23</f>
        <v>TJ Bohemians Praha</v>
      </c>
      <c r="E15" s="149"/>
      <c r="F15" s="106"/>
      <c r="G15" s="86"/>
      <c r="H15" s="86"/>
      <c r="I15" s="86"/>
      <c r="J15" s="87"/>
      <c r="K15" s="106"/>
      <c r="L15" s="86"/>
      <c r="M15" s="86"/>
      <c r="N15" s="86"/>
      <c r="O15" s="87"/>
      <c r="P15" s="232"/>
      <c r="Q15" s="233"/>
    </row>
    <row r="16" spans="1:17" ht="32.1" customHeight="1">
      <c r="A16" s="83" t="e">
        <f>Seznam!#REF!</f>
        <v>#REF!</v>
      </c>
      <c r="B16" s="84" t="e">
        <f>Seznam!#REF!</f>
        <v>#REF!</v>
      </c>
      <c r="C16" s="75" t="e">
        <f>Seznam!#REF!</f>
        <v>#REF!</v>
      </c>
      <c r="D16" s="85" t="e">
        <f>Seznam!#REF!</f>
        <v>#REF!</v>
      </c>
      <c r="E16" s="149"/>
      <c r="F16" s="106"/>
      <c r="G16" s="86"/>
      <c r="H16" s="86"/>
      <c r="I16" s="86"/>
      <c r="J16" s="87"/>
      <c r="K16" s="106"/>
      <c r="L16" s="86"/>
      <c r="M16" s="86"/>
      <c r="N16" s="86"/>
      <c r="O16" s="87"/>
      <c r="P16" s="232"/>
      <c r="Q16" s="233"/>
    </row>
    <row r="17" spans="1:17" ht="32.1" customHeight="1">
      <c r="A17" s="83">
        <f>Seznam!B24</f>
        <v>12</v>
      </c>
      <c r="B17" s="84" t="str">
        <f>Seznam!C24</f>
        <v>Karolína Koublová</v>
      </c>
      <c r="C17" s="75">
        <f>Seznam!D24</f>
        <v>2008</v>
      </c>
      <c r="D17" s="85" t="str">
        <f>Seznam!E24</f>
        <v>TJ Slavoj Plzeň</v>
      </c>
      <c r="E17" s="149"/>
      <c r="F17" s="106"/>
      <c r="G17" s="86"/>
      <c r="H17" s="86"/>
      <c r="I17" s="86"/>
      <c r="J17" s="87"/>
      <c r="K17" s="106"/>
      <c r="L17" s="86"/>
      <c r="M17" s="86"/>
      <c r="N17" s="86"/>
      <c r="O17" s="87"/>
      <c r="P17" s="232"/>
      <c r="Q17" s="233"/>
    </row>
    <row r="18" spans="1:17" ht="32.1" customHeight="1">
      <c r="A18" s="83" t="e">
        <f>Seznam!#REF!</f>
        <v>#REF!</v>
      </c>
      <c r="B18" s="84" t="e">
        <f>Seznam!#REF!</f>
        <v>#REF!</v>
      </c>
      <c r="C18" s="75" t="e">
        <f>Seznam!#REF!</f>
        <v>#REF!</v>
      </c>
      <c r="D18" s="85" t="e">
        <f>Seznam!#REF!</f>
        <v>#REF!</v>
      </c>
      <c r="E18" s="149"/>
      <c r="F18" s="106"/>
      <c r="G18" s="86"/>
      <c r="H18" s="86"/>
      <c r="I18" s="86"/>
      <c r="J18" s="87"/>
      <c r="K18" s="106"/>
      <c r="L18" s="86"/>
      <c r="M18" s="86"/>
      <c r="N18" s="86"/>
      <c r="O18" s="87"/>
      <c r="P18" s="107"/>
      <c r="Q18" s="88"/>
    </row>
    <row r="19" spans="1:17" ht="32.1" customHeight="1" thickBot="1">
      <c r="A19" s="83">
        <f>Seznam!B25</f>
        <v>14</v>
      </c>
      <c r="B19" s="84" t="str">
        <f>Seznam!C25</f>
        <v>Nikola Hudková</v>
      </c>
      <c r="C19" s="75">
        <f>Seznam!D25</f>
        <v>2008</v>
      </c>
      <c r="D19" s="85" t="str">
        <f>Seznam!E25</f>
        <v>TJ Slavoj Plzeň</v>
      </c>
      <c r="E19" s="149" t="e">
        <f>Seznam!#REF!</f>
        <v>#REF!</v>
      </c>
      <c r="F19" s="106"/>
      <c r="G19" s="86"/>
      <c r="H19" s="86"/>
      <c r="I19" s="86"/>
      <c r="J19" s="87"/>
      <c r="K19" s="106"/>
      <c r="L19" s="86"/>
      <c r="M19" s="86"/>
      <c r="N19" s="86"/>
      <c r="O19" s="87"/>
      <c r="P19" s="109"/>
      <c r="Q19" s="94"/>
    </row>
    <row r="20" spans="1:17" ht="32.1" customHeight="1" thickTop="1">
      <c r="A20" s="83">
        <f>Seznam!B26</f>
        <v>15</v>
      </c>
      <c r="B20" s="84" t="str">
        <f>Seznam!C26</f>
        <v>Adéla Chaloupková</v>
      </c>
      <c r="C20" s="75">
        <f>Seznam!D26</f>
        <v>2008</v>
      </c>
      <c r="D20" s="85" t="str">
        <f>Seznam!E26</f>
        <v>TJ Slavoj Plzeň</v>
      </c>
      <c r="E20" s="149" t="e">
        <f>Seznam!#REF!</f>
        <v>#REF!</v>
      </c>
      <c r="F20" s="106"/>
      <c r="G20" s="86"/>
      <c r="H20" s="86"/>
      <c r="I20" s="86"/>
      <c r="J20" s="87"/>
      <c r="K20" s="106"/>
      <c r="L20" s="86"/>
      <c r="M20" s="86"/>
      <c r="N20" s="86"/>
      <c r="O20" s="87"/>
      <c r="P20" s="232"/>
      <c r="Q20" s="233"/>
    </row>
    <row r="21" spans="1:17" ht="32.1" customHeight="1">
      <c r="A21" s="139">
        <f>Seznam!B27</f>
        <v>16</v>
      </c>
      <c r="B21" s="140" t="str">
        <f>Seznam!C27</f>
        <v>Julie Lukešová</v>
      </c>
      <c r="C21" s="138">
        <f>Seznam!D27</f>
        <v>2008</v>
      </c>
      <c r="D21" s="141" t="str">
        <f>Seznam!E27</f>
        <v>Středisko volného času Bruntál</v>
      </c>
      <c r="E21" s="150"/>
      <c r="F21" s="142"/>
      <c r="G21" s="143"/>
      <c r="H21" s="143"/>
      <c r="I21" s="143"/>
      <c r="J21" s="144"/>
      <c r="K21" s="142"/>
      <c r="L21" s="143"/>
      <c r="M21" s="143"/>
      <c r="N21" s="143"/>
      <c r="O21" s="144"/>
      <c r="P21" s="232"/>
      <c r="Q21" s="233"/>
    </row>
    <row r="22" spans="1:17" ht="32.1" customHeight="1" thickBot="1">
      <c r="A22" s="89"/>
      <c r="B22" s="90"/>
      <c r="C22" s="76"/>
      <c r="D22" s="91"/>
      <c r="E22" s="151"/>
      <c r="F22" s="108"/>
      <c r="G22" s="92"/>
      <c r="H22" s="92"/>
      <c r="I22" s="92"/>
      <c r="J22" s="93"/>
      <c r="K22" s="108"/>
      <c r="L22" s="92"/>
      <c r="M22" s="92"/>
      <c r="N22" s="92"/>
      <c r="O22" s="93"/>
      <c r="P22" s="109"/>
      <c r="Q22" s="94"/>
    </row>
    <row r="23" spans="1:17" ht="13.5" thickTop="1"/>
    <row r="24" spans="1:17" ht="23.25" thickBot="1">
      <c r="A24" s="95" t="s">
        <v>219</v>
      </c>
      <c r="B24" s="95"/>
      <c r="C24" s="95"/>
      <c r="D24" s="95"/>
      <c r="E24" s="147"/>
      <c r="F24" s="95"/>
      <c r="G24" s="70"/>
      <c r="H24" s="70"/>
      <c r="I24" s="70"/>
      <c r="J24" s="70"/>
    </row>
    <row r="25" spans="1:17" ht="16.5" customHeight="1" thickTop="1">
      <c r="A25" s="479" t="s">
        <v>209</v>
      </c>
      <c r="B25" s="289" t="s">
        <v>6</v>
      </c>
      <c r="C25" s="289" t="s">
        <v>3</v>
      </c>
      <c r="D25" s="477" t="s">
        <v>4</v>
      </c>
      <c r="E25" s="484" t="s">
        <v>5</v>
      </c>
      <c r="F25" s="481" t="s">
        <v>200</v>
      </c>
      <c r="G25" s="482"/>
      <c r="H25" s="482"/>
      <c r="I25" s="482"/>
      <c r="J25" s="483"/>
      <c r="K25" s="484" t="s">
        <v>210</v>
      </c>
      <c r="L25" s="486" t="s">
        <v>211</v>
      </c>
    </row>
    <row r="26" spans="1:17" ht="16.5" thickBot="1">
      <c r="A26" s="480">
        <v>0</v>
      </c>
      <c r="B26" s="290"/>
      <c r="C26" s="290"/>
      <c r="D26" s="478">
        <v>0</v>
      </c>
      <c r="E26" s="485"/>
      <c r="F26" s="82" t="s">
        <v>218</v>
      </c>
      <c r="G26" s="96" t="s">
        <v>212</v>
      </c>
      <c r="H26" s="96" t="s">
        <v>213</v>
      </c>
      <c r="I26" s="96" t="s">
        <v>214</v>
      </c>
      <c r="J26" s="97" t="s">
        <v>215</v>
      </c>
      <c r="K26" s="485">
        <v>0</v>
      </c>
      <c r="L26" s="487">
        <v>0</v>
      </c>
    </row>
    <row r="27" spans="1:17" ht="32.1" customHeight="1" thickTop="1">
      <c r="A27" s="98">
        <f>Seznam!B28</f>
        <v>1</v>
      </c>
      <c r="B27" s="99" t="str">
        <f>Seznam!C28</f>
        <v>Aneta Šimáková</v>
      </c>
      <c r="C27" s="74">
        <f>Seznam!D28</f>
        <v>2008</v>
      </c>
      <c r="D27" s="100" t="str">
        <f>Seznam!E28</f>
        <v>RG Proactive Milevsko</v>
      </c>
      <c r="E27" s="148">
        <f>Seznam!F11</f>
        <v>0</v>
      </c>
      <c r="F27" s="103"/>
      <c r="G27" s="101"/>
      <c r="H27" s="101"/>
      <c r="I27" s="101"/>
      <c r="J27" s="102"/>
      <c r="K27" s="104"/>
      <c r="L27" s="105"/>
    </row>
    <row r="28" spans="1:17" ht="32.1" customHeight="1">
      <c r="A28" s="224">
        <f>Seznam!B29</f>
        <v>2</v>
      </c>
      <c r="B28" s="225" t="str">
        <f>Seznam!C29</f>
        <v>Kristýna Gutová</v>
      </c>
      <c r="C28" s="226">
        <f>Seznam!D29</f>
        <v>2008</v>
      </c>
      <c r="D28" s="227" t="str">
        <f>Seznam!E29</f>
        <v>TJ Bohemians Praha</v>
      </c>
      <c r="E28" s="228"/>
      <c r="F28" s="231"/>
      <c r="G28" s="229"/>
      <c r="H28" s="229"/>
      <c r="I28" s="229"/>
      <c r="J28" s="230"/>
      <c r="K28" s="232"/>
      <c r="L28" s="233"/>
    </row>
    <row r="29" spans="1:17" ht="32.1" customHeight="1">
      <c r="A29" s="83" t="e">
        <f>Seznam!#REF!</f>
        <v>#REF!</v>
      </c>
      <c r="B29" s="84" t="e">
        <f>Seznam!#REF!</f>
        <v>#REF!</v>
      </c>
      <c r="C29" s="75" t="e">
        <f>Seznam!#REF!</f>
        <v>#REF!</v>
      </c>
      <c r="D29" s="85" t="e">
        <f>Seznam!#REF!</f>
        <v>#REF!</v>
      </c>
      <c r="E29" s="149">
        <f>Seznam!F12</f>
        <v>0</v>
      </c>
      <c r="F29" s="106"/>
      <c r="G29" s="86"/>
      <c r="H29" s="86"/>
      <c r="I29" s="86"/>
      <c r="J29" s="87"/>
      <c r="K29" s="107"/>
      <c r="L29" s="88"/>
    </row>
    <row r="30" spans="1:17" ht="32.1" customHeight="1">
      <c r="A30" s="83"/>
      <c r="B30" s="84"/>
      <c r="C30" s="75"/>
      <c r="D30" s="85"/>
      <c r="E30" s="149">
        <f>Seznam!F13</f>
        <v>0</v>
      </c>
      <c r="F30" s="106"/>
      <c r="G30" s="86"/>
      <c r="H30" s="86"/>
      <c r="I30" s="86"/>
      <c r="J30" s="87"/>
      <c r="K30" s="107"/>
      <c r="L30" s="88"/>
    </row>
  </sheetData>
  <mergeCells count="16">
    <mergeCell ref="D25:D26"/>
    <mergeCell ref="A25:A26"/>
    <mergeCell ref="Q4:Q5"/>
    <mergeCell ref="D1:J1"/>
    <mergeCell ref="P4:P5"/>
    <mergeCell ref="F4:J4"/>
    <mergeCell ref="K4:O4"/>
    <mergeCell ref="E4:E5"/>
    <mergeCell ref="A4:A5"/>
    <mergeCell ref="B4:B5"/>
    <mergeCell ref="C4:C5"/>
    <mergeCell ref="D4:D5"/>
    <mergeCell ref="L25:L26"/>
    <mergeCell ref="E25:E26"/>
    <mergeCell ref="F25:J25"/>
    <mergeCell ref="K25:K26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opLeftCell="A19" workbookViewId="0">
      <selection activeCell="D2" sqref="D2"/>
    </sheetView>
  </sheetViews>
  <sheetFormatPr defaultRowHeight="12.75"/>
  <cols>
    <col min="1" max="1" width="10.7109375" customWidth="1"/>
    <col min="2" max="2" width="25.7109375" customWidth="1"/>
    <col min="3" max="3" width="9" customWidth="1"/>
    <col min="4" max="4" width="35.5703125" customWidth="1"/>
    <col min="5" max="5" width="8.85546875" style="5" hidden="1" customWidth="1"/>
    <col min="6" max="6" width="9.42578125" style="46" customWidth="1"/>
    <col min="7" max="7" width="8.42578125" style="46" customWidth="1"/>
    <col min="8" max="8" width="9.140625" style="46" customWidth="1"/>
    <col min="9" max="9" width="8.7109375" style="46" customWidth="1"/>
    <col min="11" max="11" width="10.28515625" customWidth="1"/>
    <col min="12" max="12" width="9.42578125" customWidth="1"/>
    <col min="13" max="13" width="10.28515625" customWidth="1"/>
    <col min="14" max="14" width="10.140625" bestFit="1" customWidth="1"/>
    <col min="25" max="25" width="10.28515625" customWidth="1"/>
  </cols>
  <sheetData>
    <row r="1" spans="1:25" ht="22.5">
      <c r="A1" s="1" t="s">
        <v>206</v>
      </c>
      <c r="C1" s="4"/>
      <c r="D1" s="476" t="s">
        <v>207</v>
      </c>
      <c r="E1" s="476"/>
      <c r="F1" s="476"/>
      <c r="G1" s="476"/>
      <c r="H1" s="476"/>
      <c r="I1" s="476"/>
      <c r="J1" s="70"/>
      <c r="K1" s="70"/>
      <c r="L1" s="1" t="s">
        <v>220</v>
      </c>
      <c r="M1" s="70"/>
      <c r="N1" s="1"/>
    </row>
    <row r="2" spans="1:25" ht="22.5">
      <c r="A2" s="1"/>
      <c r="C2" s="4"/>
      <c r="D2" s="1"/>
      <c r="E2" s="4"/>
      <c r="F2" s="70"/>
      <c r="G2" s="70"/>
      <c r="H2" s="70"/>
      <c r="I2" s="70"/>
      <c r="J2" s="70"/>
      <c r="K2" s="70"/>
      <c r="L2" s="1" t="s">
        <v>188</v>
      </c>
      <c r="M2" s="70"/>
      <c r="N2" s="1"/>
    </row>
    <row r="3" spans="1:25" ht="23.25" thickBot="1">
      <c r="A3" s="95" t="s">
        <v>221</v>
      </c>
      <c r="B3" s="95"/>
      <c r="C3" s="95"/>
      <c r="D3" s="95"/>
      <c r="E3" s="147"/>
      <c r="F3" s="95"/>
      <c r="G3" s="70"/>
      <c r="H3" s="70"/>
      <c r="I3" s="70"/>
    </row>
    <row r="4" spans="1:25" ht="16.5" customHeight="1" thickTop="1">
      <c r="A4" s="479" t="s">
        <v>209</v>
      </c>
      <c r="B4" s="488" t="s">
        <v>6</v>
      </c>
      <c r="C4" s="488" t="s">
        <v>3</v>
      </c>
      <c r="D4" s="477" t="s">
        <v>4</v>
      </c>
      <c r="E4" s="484" t="s">
        <v>5</v>
      </c>
      <c r="F4" s="481" t="s">
        <v>198</v>
      </c>
      <c r="G4" s="482"/>
      <c r="H4" s="482"/>
      <c r="I4" s="483"/>
      <c r="J4" s="482"/>
      <c r="K4" s="483"/>
      <c r="L4" s="481" t="s">
        <v>203</v>
      </c>
      <c r="M4" s="482"/>
      <c r="N4" s="482"/>
      <c r="O4" s="483"/>
      <c r="P4" s="482"/>
      <c r="Q4" s="483"/>
      <c r="R4" s="481" t="s">
        <v>202</v>
      </c>
      <c r="S4" s="482"/>
      <c r="T4" s="482"/>
      <c r="U4" s="483"/>
      <c r="V4" s="482"/>
      <c r="W4" s="483"/>
      <c r="X4" s="484" t="s">
        <v>210</v>
      </c>
      <c r="Y4" s="486" t="s">
        <v>222</v>
      </c>
    </row>
    <row r="5" spans="1:25" ht="16.5" thickBot="1">
      <c r="A5" s="480">
        <v>0</v>
      </c>
      <c r="B5" s="489">
        <v>0</v>
      </c>
      <c r="C5" s="489">
        <v>0</v>
      </c>
      <c r="D5" s="478">
        <v>0</v>
      </c>
      <c r="E5" s="485"/>
      <c r="F5" s="96" t="s">
        <v>212</v>
      </c>
      <c r="G5" s="96" t="s">
        <v>213</v>
      </c>
      <c r="H5" s="96" t="s">
        <v>214</v>
      </c>
      <c r="I5" s="97" t="s">
        <v>215</v>
      </c>
      <c r="J5" s="96" t="s">
        <v>214</v>
      </c>
      <c r="K5" s="97" t="s">
        <v>215</v>
      </c>
      <c r="L5" s="96" t="s">
        <v>212</v>
      </c>
      <c r="M5" s="96" t="s">
        <v>213</v>
      </c>
      <c r="N5" s="96" t="s">
        <v>214</v>
      </c>
      <c r="O5" s="97" t="s">
        <v>215</v>
      </c>
      <c r="P5" s="96" t="s">
        <v>214</v>
      </c>
      <c r="Q5" s="97" t="s">
        <v>215</v>
      </c>
      <c r="R5" s="96" t="s">
        <v>212</v>
      </c>
      <c r="S5" s="96" t="s">
        <v>213</v>
      </c>
      <c r="T5" s="96" t="s">
        <v>214</v>
      </c>
      <c r="U5" s="97" t="s">
        <v>215</v>
      </c>
      <c r="V5" s="96" t="s">
        <v>214</v>
      </c>
      <c r="W5" s="97" t="s">
        <v>215</v>
      </c>
      <c r="X5" s="485">
        <v>0</v>
      </c>
      <c r="Y5" s="487">
        <v>0</v>
      </c>
    </row>
    <row r="6" spans="1:25" ht="32.1" customHeight="1" thickTop="1">
      <c r="A6" s="98" t="e">
        <f>Seznam!#REF!</f>
        <v>#REF!</v>
      </c>
      <c r="B6" s="99" t="e">
        <f>Seznam!#REF!</f>
        <v>#REF!</v>
      </c>
      <c r="C6" s="74" t="e">
        <f>Seznam!#REF!</f>
        <v>#REF!</v>
      </c>
      <c r="D6" s="100" t="e">
        <f>Seznam!#REF!</f>
        <v>#REF!</v>
      </c>
      <c r="E6" s="148">
        <f>Seznam!F14</f>
        <v>0</v>
      </c>
      <c r="F6" s="101"/>
      <c r="G6" s="101"/>
      <c r="H6" s="101"/>
      <c r="I6" s="102"/>
      <c r="J6" s="101"/>
      <c r="K6" s="102"/>
      <c r="L6" s="101"/>
      <c r="M6" s="101"/>
      <c r="N6" s="101"/>
      <c r="O6" s="102"/>
      <c r="P6" s="101"/>
      <c r="Q6" s="102"/>
      <c r="R6" s="101"/>
      <c r="S6" s="101"/>
      <c r="T6" s="101"/>
      <c r="U6" s="102"/>
      <c r="V6" s="101"/>
      <c r="W6" s="102"/>
      <c r="X6" s="104"/>
      <c r="Y6" s="105"/>
    </row>
    <row r="7" spans="1:25" ht="32.1" customHeight="1">
      <c r="A7" s="83">
        <f>Seznam!B30</f>
        <v>2</v>
      </c>
      <c r="B7" s="84" t="str">
        <f>Seznam!C30</f>
        <v>Marie Nedopilková</v>
      </c>
      <c r="C7" s="75">
        <f>Seznam!D30</f>
        <v>2007</v>
      </c>
      <c r="D7" s="85" t="str">
        <f>Seznam!E30</f>
        <v>Středisko volného času Bruntál</v>
      </c>
      <c r="E7" s="149">
        <f>Seznam!F15</f>
        <v>0</v>
      </c>
      <c r="F7" s="86"/>
      <c r="G7" s="86"/>
      <c r="H7" s="86"/>
      <c r="I7" s="87"/>
      <c r="J7" s="86"/>
      <c r="K7" s="87"/>
      <c r="L7" s="86"/>
      <c r="M7" s="86"/>
      <c r="N7" s="86"/>
      <c r="O7" s="87"/>
      <c r="P7" s="86"/>
      <c r="Q7" s="87"/>
      <c r="R7" s="86"/>
      <c r="S7" s="86"/>
      <c r="T7" s="86"/>
      <c r="U7" s="87"/>
      <c r="V7" s="86"/>
      <c r="W7" s="87"/>
      <c r="X7" s="107"/>
      <c r="Y7" s="88"/>
    </row>
    <row r="8" spans="1:25" ht="32.1" customHeight="1">
      <c r="A8" s="83" t="e">
        <f>Seznam!#REF!</f>
        <v>#REF!</v>
      </c>
      <c r="B8" s="84" t="e">
        <f>Seznam!#REF!</f>
        <v>#REF!</v>
      </c>
      <c r="C8" s="75" t="e">
        <f>Seznam!#REF!</f>
        <v>#REF!</v>
      </c>
      <c r="D8" s="85" t="e">
        <f>Seznam!#REF!</f>
        <v>#REF!</v>
      </c>
      <c r="E8" s="149">
        <f>Seznam!F16</f>
        <v>0</v>
      </c>
      <c r="F8" s="86"/>
      <c r="G8" s="86"/>
      <c r="H8" s="86"/>
      <c r="I8" s="87"/>
      <c r="J8" s="86"/>
      <c r="K8" s="87"/>
      <c r="L8" s="86"/>
      <c r="M8" s="86"/>
      <c r="N8" s="86"/>
      <c r="O8" s="87"/>
      <c r="P8" s="86"/>
      <c r="Q8" s="87"/>
      <c r="R8" s="86"/>
      <c r="S8" s="86"/>
      <c r="T8" s="86"/>
      <c r="U8" s="87"/>
      <c r="V8" s="86"/>
      <c r="W8" s="87"/>
      <c r="X8" s="107"/>
      <c r="Y8" s="88"/>
    </row>
    <row r="9" spans="1:25" ht="32.1" customHeight="1">
      <c r="A9" s="83">
        <f>Seznam!B31</f>
        <v>4</v>
      </c>
      <c r="B9" s="84" t="str">
        <f>Seznam!C31</f>
        <v>Valentýna Petříková</v>
      </c>
      <c r="C9" s="75">
        <f>Seznam!D31</f>
        <v>2007</v>
      </c>
      <c r="D9" s="85" t="str">
        <f>Seznam!E31</f>
        <v>RG Proactive Milevsko</v>
      </c>
      <c r="E9" s="149">
        <f>Seznam!F17</f>
        <v>0</v>
      </c>
      <c r="F9" s="86"/>
      <c r="G9" s="86"/>
      <c r="H9" s="86"/>
      <c r="I9" s="87"/>
      <c r="J9" s="86"/>
      <c r="K9" s="87"/>
      <c r="L9" s="86"/>
      <c r="M9" s="86"/>
      <c r="N9" s="86"/>
      <c r="O9" s="87"/>
      <c r="P9" s="86"/>
      <c r="Q9" s="87"/>
      <c r="R9" s="86"/>
      <c r="S9" s="86"/>
      <c r="T9" s="86"/>
      <c r="U9" s="87"/>
      <c r="V9" s="86"/>
      <c r="W9" s="87"/>
      <c r="X9" s="107"/>
      <c r="Y9" s="88"/>
    </row>
    <row r="10" spans="1:25" ht="32.1" customHeight="1">
      <c r="A10" s="83" t="e">
        <f>Seznam!#REF!</f>
        <v>#REF!</v>
      </c>
      <c r="B10" s="84" t="e">
        <f>Seznam!#REF!</f>
        <v>#REF!</v>
      </c>
      <c r="C10" s="75" t="e">
        <f>Seznam!#REF!</f>
        <v>#REF!</v>
      </c>
      <c r="D10" s="85" t="e">
        <f>Seznam!#REF!</f>
        <v>#REF!</v>
      </c>
      <c r="E10" s="149">
        <f>Seznam!F18</f>
        <v>0</v>
      </c>
      <c r="F10" s="86"/>
      <c r="G10" s="86"/>
      <c r="H10" s="86"/>
      <c r="I10" s="87"/>
      <c r="J10" s="86"/>
      <c r="K10" s="87"/>
      <c r="L10" s="86"/>
      <c r="M10" s="86"/>
      <c r="N10" s="86"/>
      <c r="O10" s="87"/>
      <c r="P10" s="86"/>
      <c r="Q10" s="87"/>
      <c r="R10" s="86"/>
      <c r="S10" s="86"/>
      <c r="T10" s="86"/>
      <c r="U10" s="87"/>
      <c r="V10" s="86"/>
      <c r="W10" s="87"/>
      <c r="X10" s="107"/>
      <c r="Y10" s="88"/>
    </row>
    <row r="11" spans="1:25" ht="32.1" customHeight="1">
      <c r="A11" s="139">
        <f>Seznam!B32</f>
        <v>6</v>
      </c>
      <c r="B11" s="140" t="str">
        <f>Seznam!C32</f>
        <v>Rozálie Schvarczová</v>
      </c>
      <c r="C11" s="138">
        <f>Seznam!D32</f>
        <v>2007</v>
      </c>
      <c r="D11" s="141" t="str">
        <f>Seznam!E32</f>
        <v>TJ Bohemians Praha</v>
      </c>
      <c r="E11" s="150"/>
      <c r="F11" s="143"/>
      <c r="G11" s="143"/>
      <c r="H11" s="143"/>
      <c r="I11" s="144"/>
      <c r="J11" s="143"/>
      <c r="K11" s="144"/>
      <c r="L11" s="143"/>
      <c r="M11" s="143"/>
      <c r="N11" s="143"/>
      <c r="O11" s="144"/>
      <c r="P11" s="143"/>
      <c r="Q11" s="144"/>
      <c r="R11" s="143"/>
      <c r="S11" s="143"/>
      <c r="T11" s="143"/>
      <c r="U11" s="144"/>
      <c r="V11" s="143"/>
      <c r="W11" s="144"/>
      <c r="X11" s="145"/>
      <c r="Y11" s="146"/>
    </row>
    <row r="12" spans="1:25" ht="32.1" customHeight="1">
      <c r="A12" s="139" t="e">
        <f>Seznam!#REF!</f>
        <v>#REF!</v>
      </c>
      <c r="B12" s="140" t="e">
        <f>Seznam!#REF!</f>
        <v>#REF!</v>
      </c>
      <c r="C12" s="138" t="e">
        <f>Seznam!#REF!</f>
        <v>#REF!</v>
      </c>
      <c r="D12" s="141" t="e">
        <f>Seznam!#REF!</f>
        <v>#REF!</v>
      </c>
      <c r="E12" s="150"/>
      <c r="F12" s="143"/>
      <c r="G12" s="143"/>
      <c r="H12" s="143"/>
      <c r="I12" s="144"/>
      <c r="J12" s="143"/>
      <c r="K12" s="144"/>
      <c r="L12" s="143"/>
      <c r="M12" s="143"/>
      <c r="N12" s="143"/>
      <c r="O12" s="144"/>
      <c r="P12" s="143"/>
      <c r="Q12" s="144"/>
      <c r="R12" s="143"/>
      <c r="S12" s="143"/>
      <c r="T12" s="143"/>
      <c r="U12" s="144"/>
      <c r="V12" s="143"/>
      <c r="W12" s="144"/>
      <c r="X12" s="145"/>
      <c r="Y12" s="146"/>
    </row>
    <row r="13" spans="1:25" ht="32.1" customHeight="1">
      <c r="A13" s="139">
        <f>Seznam!B33</f>
        <v>8</v>
      </c>
      <c r="B13" s="140" t="str">
        <f>Seznam!C33</f>
        <v>Veronika Šimáková</v>
      </c>
      <c r="C13" s="138">
        <f>Seznam!D33</f>
        <v>2007</v>
      </c>
      <c r="D13" s="141" t="str">
        <f>Seznam!E33</f>
        <v>RG Proactive Milevsko</v>
      </c>
      <c r="E13" s="150"/>
      <c r="F13" s="143"/>
      <c r="G13" s="143"/>
      <c r="H13" s="143"/>
      <c r="I13" s="144"/>
      <c r="J13" s="143"/>
      <c r="K13" s="144"/>
      <c r="L13" s="143"/>
      <c r="M13" s="143"/>
      <c r="N13" s="143"/>
      <c r="O13" s="144"/>
      <c r="P13" s="143"/>
      <c r="Q13" s="144"/>
      <c r="R13" s="143"/>
      <c r="S13" s="143"/>
      <c r="T13" s="143"/>
      <c r="U13" s="144"/>
      <c r="V13" s="143"/>
      <c r="W13" s="144"/>
      <c r="X13" s="145"/>
      <c r="Y13" s="146"/>
    </row>
    <row r="14" spans="1:25" ht="32.1" customHeight="1">
      <c r="A14" s="139" t="e">
        <f>Seznam!#REF!</f>
        <v>#REF!</v>
      </c>
      <c r="B14" s="140" t="e">
        <f>Seznam!#REF!</f>
        <v>#REF!</v>
      </c>
      <c r="C14" s="138" t="e">
        <f>Seznam!#REF!</f>
        <v>#REF!</v>
      </c>
      <c r="D14" s="141" t="e">
        <f>Seznam!#REF!</f>
        <v>#REF!</v>
      </c>
      <c r="E14" s="150"/>
      <c r="F14" s="143"/>
      <c r="G14" s="143"/>
      <c r="H14" s="143"/>
      <c r="I14" s="144"/>
      <c r="J14" s="143"/>
      <c r="K14" s="144"/>
      <c r="L14" s="143"/>
      <c r="M14" s="143"/>
      <c r="N14" s="143"/>
      <c r="O14" s="144"/>
      <c r="P14" s="143"/>
      <c r="Q14" s="144"/>
      <c r="R14" s="143"/>
      <c r="S14" s="143"/>
      <c r="T14" s="143"/>
      <c r="U14" s="144"/>
      <c r="V14" s="143"/>
      <c r="W14" s="144"/>
      <c r="X14" s="145"/>
      <c r="Y14" s="146"/>
    </row>
    <row r="15" spans="1:25" ht="32.1" customHeight="1" thickBot="1">
      <c r="A15" s="89"/>
      <c r="B15" s="90"/>
      <c r="C15" s="76"/>
      <c r="D15" s="91"/>
      <c r="E15" s="151">
        <f>Seznam!F26</f>
        <v>0</v>
      </c>
      <c r="F15" s="92"/>
      <c r="G15" s="92"/>
      <c r="H15" s="92"/>
      <c r="I15" s="93"/>
      <c r="J15" s="92"/>
      <c r="K15" s="93"/>
      <c r="L15" s="92"/>
      <c r="M15" s="92"/>
      <c r="N15" s="92"/>
      <c r="O15" s="93"/>
      <c r="P15" s="92"/>
      <c r="Q15" s="93"/>
      <c r="R15" s="92"/>
      <c r="S15" s="92"/>
      <c r="T15" s="92"/>
      <c r="U15" s="93"/>
      <c r="V15" s="92"/>
      <c r="W15" s="93"/>
      <c r="X15" s="109"/>
      <c r="Y15" s="94"/>
    </row>
    <row r="16" spans="1:25" ht="29.25" customHeight="1" thickTop="1"/>
    <row r="17" spans="1:11" ht="23.25" thickBot="1">
      <c r="A17" s="95" t="s">
        <v>223</v>
      </c>
      <c r="B17" s="95"/>
      <c r="C17" s="95"/>
      <c r="D17" s="95"/>
      <c r="E17" s="147"/>
      <c r="F17" s="95"/>
      <c r="G17" s="70"/>
      <c r="H17" s="70"/>
      <c r="I17" s="70"/>
    </row>
    <row r="18" spans="1:11" ht="16.5" customHeight="1" thickTop="1">
      <c r="A18" s="479" t="s">
        <v>209</v>
      </c>
      <c r="B18" s="488" t="s">
        <v>6</v>
      </c>
      <c r="C18" s="488" t="s">
        <v>3</v>
      </c>
      <c r="D18" s="477" t="s">
        <v>4</v>
      </c>
      <c r="E18" s="484" t="s">
        <v>5</v>
      </c>
      <c r="F18" s="481" t="s">
        <v>204</v>
      </c>
      <c r="G18" s="482"/>
      <c r="H18" s="482"/>
      <c r="I18" s="483"/>
      <c r="J18" s="484" t="s">
        <v>210</v>
      </c>
      <c r="K18" s="486" t="s">
        <v>211</v>
      </c>
    </row>
    <row r="19" spans="1:11" ht="16.5" thickBot="1">
      <c r="A19" s="490">
        <v>0</v>
      </c>
      <c r="B19" s="491">
        <v>0</v>
      </c>
      <c r="C19" s="491">
        <v>0</v>
      </c>
      <c r="D19" s="492">
        <v>0</v>
      </c>
      <c r="E19" s="485"/>
      <c r="F19" s="96" t="s">
        <v>212</v>
      </c>
      <c r="G19" s="96" t="s">
        <v>213</v>
      </c>
      <c r="H19" s="96" t="s">
        <v>214</v>
      </c>
      <c r="I19" s="97" t="s">
        <v>215</v>
      </c>
      <c r="J19" s="485">
        <v>0</v>
      </c>
      <c r="K19" s="487">
        <v>0</v>
      </c>
    </row>
    <row r="20" spans="1:11" ht="17.25" thickTop="1" thickBot="1">
      <c r="A20" s="301"/>
      <c r="B20" s="302"/>
      <c r="C20" s="302"/>
      <c r="D20" s="303"/>
      <c r="E20" s="215"/>
      <c r="F20" s="222"/>
      <c r="G20" s="222"/>
      <c r="H20" s="222"/>
      <c r="I20" s="223"/>
      <c r="J20" s="104"/>
      <c r="K20" s="105"/>
    </row>
    <row r="21" spans="1:11" ht="32.1" customHeight="1" thickTop="1">
      <c r="A21" s="98">
        <f>Seznam!B34</f>
        <v>1</v>
      </c>
      <c r="B21" s="99" t="str">
        <f>Seznam!C34</f>
        <v>Valentýna Petříková</v>
      </c>
      <c r="C21" s="74">
        <f>Seznam!D34</f>
        <v>2007</v>
      </c>
      <c r="D21" s="100" t="str">
        <f>Seznam!E34</f>
        <v>RG Proactive Milevsko</v>
      </c>
      <c r="E21" s="148">
        <f>Seznam!F28</f>
        <v>0</v>
      </c>
      <c r="F21" s="101"/>
      <c r="G21" s="101"/>
      <c r="H21" s="101"/>
      <c r="I21" s="102"/>
      <c r="J21" s="107"/>
      <c r="K21" s="88"/>
    </row>
    <row r="22" spans="1:11" ht="32.1" customHeight="1">
      <c r="A22" s="224">
        <f>Seznam!B35</f>
        <v>2</v>
      </c>
      <c r="B22" s="225" t="str">
        <f>Seznam!C35</f>
        <v>Veronika Šimáková</v>
      </c>
      <c r="C22" s="226">
        <f>Seznam!D35</f>
        <v>2007</v>
      </c>
      <c r="D22" s="227" t="str">
        <f>Seznam!E35</f>
        <v>RG Proactive Milevsko</v>
      </c>
      <c r="E22" s="228"/>
      <c r="F22" s="229"/>
      <c r="G22" s="229"/>
      <c r="H22" s="229"/>
      <c r="I22" s="230"/>
      <c r="J22" s="107"/>
      <c r="K22" s="88"/>
    </row>
    <row r="23" spans="1:11" ht="32.1" customHeight="1" thickBot="1">
      <c r="A23" s="89"/>
      <c r="B23" s="90"/>
      <c r="C23" s="76"/>
      <c r="D23" s="91"/>
      <c r="E23" s="151"/>
      <c r="F23" s="92"/>
      <c r="G23" s="92"/>
      <c r="H23" s="92"/>
      <c r="I23" s="93"/>
      <c r="J23" s="109"/>
      <c r="K23" s="94"/>
    </row>
    <row r="24" spans="1:11" ht="13.5" thickTop="1"/>
  </sheetData>
  <mergeCells count="22">
    <mergeCell ref="J18:J19"/>
    <mergeCell ref="K18:K19"/>
    <mergeCell ref="J4:K4"/>
    <mergeCell ref="D18:D19"/>
    <mergeCell ref="B18:B19"/>
    <mergeCell ref="A18:A19"/>
    <mergeCell ref="C18:C19"/>
    <mergeCell ref="D1:I1"/>
    <mergeCell ref="F18:I18"/>
    <mergeCell ref="F4:I4"/>
    <mergeCell ref="D4:D5"/>
    <mergeCell ref="E4:E5"/>
    <mergeCell ref="E18:E19"/>
    <mergeCell ref="X4:X5"/>
    <mergeCell ref="Y4:Y5"/>
    <mergeCell ref="A4:A5"/>
    <mergeCell ref="B4:B5"/>
    <mergeCell ref="C4:C5"/>
    <mergeCell ref="L4:O4"/>
    <mergeCell ref="P4:Q4"/>
    <mergeCell ref="R4:U4"/>
    <mergeCell ref="V4:W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opLeftCell="A16" workbookViewId="0">
      <selection activeCell="G29" sqref="G29"/>
    </sheetView>
  </sheetViews>
  <sheetFormatPr defaultRowHeight="12.75"/>
  <cols>
    <col min="1" max="1" width="11.85546875" customWidth="1"/>
    <col min="2" max="2" width="25.42578125" customWidth="1"/>
    <col min="3" max="3" width="9" customWidth="1"/>
    <col min="4" max="4" width="35.5703125" customWidth="1"/>
    <col min="5" max="5" width="0.42578125" style="5" customWidth="1"/>
    <col min="6" max="9" width="10.7109375" style="46" customWidth="1"/>
    <col min="10" max="10" width="12" customWidth="1"/>
    <col min="11" max="11" width="10.5703125" customWidth="1"/>
    <col min="13" max="13" width="10.140625" bestFit="1" customWidth="1"/>
    <col min="19" max="19" width="10.5703125" customWidth="1"/>
  </cols>
  <sheetData>
    <row r="1" spans="1:19" ht="22.5">
      <c r="A1" s="1" t="s">
        <v>206</v>
      </c>
      <c r="C1" s="4"/>
      <c r="D1" s="476" t="s">
        <v>207</v>
      </c>
      <c r="E1" s="476"/>
      <c r="F1" s="476"/>
      <c r="G1" s="476"/>
      <c r="H1" s="476"/>
      <c r="I1" s="476"/>
      <c r="J1" s="70"/>
      <c r="K1" s="71" t="s">
        <v>224</v>
      </c>
      <c r="L1" s="70"/>
    </row>
    <row r="2" spans="1:19" ht="22.5">
      <c r="A2" s="1"/>
      <c r="C2" s="4"/>
      <c r="D2" s="1"/>
      <c r="E2" s="4"/>
      <c r="F2" s="70"/>
      <c r="G2" s="70"/>
      <c r="H2" s="70"/>
      <c r="I2" s="70"/>
      <c r="J2" s="70"/>
      <c r="K2" s="71" t="str">
        <f>Místo</f>
        <v>Milevsko</v>
      </c>
      <c r="L2" s="70"/>
    </row>
    <row r="3" spans="1:19" ht="23.25" thickBot="1">
      <c r="A3" s="95" t="s">
        <v>225</v>
      </c>
      <c r="B3" s="95"/>
      <c r="C3" s="95"/>
      <c r="D3" s="95"/>
      <c r="E3" s="147"/>
      <c r="F3" s="95"/>
      <c r="G3" s="70"/>
      <c r="H3" s="70"/>
      <c r="I3" s="70"/>
    </row>
    <row r="4" spans="1:19" ht="16.5" customHeight="1" thickTop="1" thickBot="1">
      <c r="A4" s="295"/>
      <c r="B4" s="299" t="s">
        <v>6</v>
      </c>
      <c r="C4" s="299" t="s">
        <v>3</v>
      </c>
      <c r="D4" s="293" t="s">
        <v>4</v>
      </c>
      <c r="E4" s="484" t="s">
        <v>5</v>
      </c>
      <c r="F4" s="481" t="s">
        <v>198</v>
      </c>
      <c r="G4" s="482"/>
      <c r="H4" s="482"/>
      <c r="I4" s="483"/>
      <c r="J4" s="481" t="s">
        <v>202</v>
      </c>
      <c r="K4" s="482"/>
      <c r="L4" s="482"/>
      <c r="M4" s="483"/>
      <c r="N4" s="481" t="s">
        <v>203</v>
      </c>
      <c r="O4" s="482"/>
      <c r="P4" s="482"/>
      <c r="Q4" s="483"/>
      <c r="R4" s="286"/>
      <c r="S4" s="288"/>
    </row>
    <row r="5" spans="1:19" ht="31.5" thickTop="1" thickBot="1">
      <c r="A5" s="295" t="s">
        <v>209</v>
      </c>
      <c r="B5" s="300"/>
      <c r="C5" s="300"/>
      <c r="D5" s="294"/>
      <c r="E5" s="485"/>
      <c r="F5" s="96" t="s">
        <v>212</v>
      </c>
      <c r="G5" s="96" t="s">
        <v>213</v>
      </c>
      <c r="H5" s="96" t="s">
        <v>214</v>
      </c>
      <c r="I5" s="97" t="s">
        <v>215</v>
      </c>
      <c r="J5" s="96" t="s">
        <v>212</v>
      </c>
      <c r="K5" s="96" t="s">
        <v>213</v>
      </c>
      <c r="L5" s="96" t="s">
        <v>214</v>
      </c>
      <c r="M5" s="97" t="s">
        <v>215</v>
      </c>
      <c r="N5" s="96" t="s">
        <v>212</v>
      </c>
      <c r="O5" s="96" t="s">
        <v>213</v>
      </c>
      <c r="P5" s="96" t="s">
        <v>214</v>
      </c>
      <c r="Q5" s="97" t="s">
        <v>215</v>
      </c>
      <c r="R5" s="287" t="s">
        <v>210</v>
      </c>
      <c r="S5" s="288" t="s">
        <v>222</v>
      </c>
    </row>
    <row r="6" spans="1:19" ht="32.1" customHeight="1" thickTop="1">
      <c r="A6" s="98">
        <f>Seznam!B36</f>
        <v>1</v>
      </c>
      <c r="B6" s="99" t="str">
        <f>Seznam!C36</f>
        <v>Eliška Svobodová</v>
      </c>
      <c r="C6" s="74">
        <f>Seznam!D36</f>
        <v>2006</v>
      </c>
      <c r="D6" s="100" t="str">
        <f>Seznam!E36</f>
        <v>TJ Bohemians Praha</v>
      </c>
      <c r="E6" s="148">
        <f>Seznam!F36</f>
        <v>0</v>
      </c>
      <c r="F6" s="101"/>
      <c r="G6" s="101"/>
      <c r="H6" s="101"/>
      <c r="I6" s="102"/>
      <c r="J6" s="101"/>
      <c r="K6" s="101"/>
      <c r="L6" s="101"/>
      <c r="M6" s="102"/>
      <c r="N6" s="101"/>
      <c r="O6" s="101"/>
      <c r="P6" s="101"/>
      <c r="Q6" s="102"/>
      <c r="R6" s="104"/>
      <c r="S6" s="233"/>
    </row>
    <row r="7" spans="1:19" ht="32.1" customHeight="1">
      <c r="A7" s="224" t="e">
        <f>Seznam!#REF!</f>
        <v>#REF!</v>
      </c>
      <c r="B7" s="225" t="e">
        <f>Seznam!#REF!</f>
        <v>#REF!</v>
      </c>
      <c r="C7" s="226" t="e">
        <f>Seznam!#REF!</f>
        <v>#REF!</v>
      </c>
      <c r="D7" s="227" t="e">
        <f>Seznam!#REF!</f>
        <v>#REF!</v>
      </c>
      <c r="E7" s="228" t="e">
        <f>Seznam!#REF!</f>
        <v>#REF!</v>
      </c>
      <c r="F7" s="229"/>
      <c r="G7" s="229"/>
      <c r="H7" s="229"/>
      <c r="I7" s="230"/>
      <c r="J7" s="229"/>
      <c r="K7" s="229"/>
      <c r="L7" s="229"/>
      <c r="M7" s="230"/>
      <c r="N7" s="229"/>
      <c r="O7" s="229"/>
      <c r="P7" s="229"/>
      <c r="Q7" s="230"/>
      <c r="R7" s="232"/>
      <c r="S7" s="233"/>
    </row>
    <row r="8" spans="1:19" ht="32.1" customHeight="1">
      <c r="A8" s="224">
        <f>Seznam!B37</f>
        <v>3</v>
      </c>
      <c r="B8" s="225" t="str">
        <f>Seznam!C37</f>
        <v>Ema Štěpánková</v>
      </c>
      <c r="C8" s="226">
        <f>Seznam!D37</f>
        <v>2006</v>
      </c>
      <c r="D8" s="227" t="str">
        <f>Seznam!E37</f>
        <v>TJ Bohemians Praha</v>
      </c>
      <c r="E8" s="228">
        <f>Seznam!F37</f>
        <v>0</v>
      </c>
      <c r="F8" s="229"/>
      <c r="G8" s="229"/>
      <c r="H8" s="229"/>
      <c r="I8" s="230"/>
      <c r="J8" s="229"/>
      <c r="K8" s="229"/>
      <c r="L8" s="229"/>
      <c r="M8" s="230"/>
      <c r="N8" s="229"/>
      <c r="O8" s="229"/>
      <c r="P8" s="229"/>
      <c r="Q8" s="230"/>
      <c r="R8" s="232"/>
      <c r="S8" s="233"/>
    </row>
    <row r="9" spans="1:19" ht="32.1" customHeight="1">
      <c r="A9" s="224" t="e">
        <f>Seznam!#REF!</f>
        <v>#REF!</v>
      </c>
      <c r="B9" s="225" t="e">
        <f>Seznam!#REF!</f>
        <v>#REF!</v>
      </c>
      <c r="C9" s="226" t="e">
        <f>Seznam!#REF!</f>
        <v>#REF!</v>
      </c>
      <c r="D9" s="227" t="e">
        <f>Seznam!#REF!</f>
        <v>#REF!</v>
      </c>
      <c r="E9" s="228" t="e">
        <f>Seznam!#REF!</f>
        <v>#REF!</v>
      </c>
      <c r="F9" s="229"/>
      <c r="G9" s="229"/>
      <c r="H9" s="229"/>
      <c r="I9" s="230"/>
      <c r="J9" s="229"/>
      <c r="K9" s="229"/>
      <c r="L9" s="229"/>
      <c r="M9" s="230"/>
      <c r="N9" s="229"/>
      <c r="O9" s="229"/>
      <c r="P9" s="229"/>
      <c r="Q9" s="230"/>
      <c r="R9" s="232"/>
      <c r="S9" s="233"/>
    </row>
    <row r="10" spans="1:19" ht="32.1" customHeight="1">
      <c r="A10" s="224">
        <f>Seznam!B38</f>
        <v>5</v>
      </c>
      <c r="B10" s="225" t="str">
        <f>Seznam!C38</f>
        <v>Adéla Daňková</v>
      </c>
      <c r="C10" s="226">
        <f>Seznam!D38</f>
        <v>2006</v>
      </c>
      <c r="D10" s="227" t="str">
        <f>Seznam!E38</f>
        <v>TJ Bohemians Praha</v>
      </c>
      <c r="E10" s="228">
        <f>Seznam!F38</f>
        <v>0</v>
      </c>
      <c r="F10" s="229"/>
      <c r="G10" s="229"/>
      <c r="H10" s="229"/>
      <c r="I10" s="230"/>
      <c r="J10" s="229"/>
      <c r="K10" s="229"/>
      <c r="L10" s="229"/>
      <c r="M10" s="230"/>
      <c r="N10" s="229"/>
      <c r="O10" s="229"/>
      <c r="P10" s="229"/>
      <c r="Q10" s="230"/>
      <c r="R10" s="232"/>
      <c r="S10" s="88"/>
    </row>
    <row r="11" spans="1:19" ht="32.1" customHeight="1">
      <c r="A11" s="224" t="e">
        <f>Seznam!#REF!</f>
        <v>#REF!</v>
      </c>
      <c r="B11" s="225" t="e">
        <f>Seznam!#REF!</f>
        <v>#REF!</v>
      </c>
      <c r="C11" s="226" t="e">
        <f>Seznam!#REF!</f>
        <v>#REF!</v>
      </c>
      <c r="D11" s="227" t="e">
        <f>Seznam!#REF!</f>
        <v>#REF!</v>
      </c>
      <c r="E11" s="228" t="e">
        <f>Seznam!#REF!</f>
        <v>#REF!</v>
      </c>
      <c r="F11" s="229"/>
      <c r="G11" s="229"/>
      <c r="H11" s="229"/>
      <c r="I11" s="230"/>
      <c r="J11" s="229"/>
      <c r="K11" s="229"/>
      <c r="L11" s="229"/>
      <c r="M11" s="230"/>
      <c r="N11" s="229"/>
      <c r="O11" s="229"/>
      <c r="P11" s="229"/>
      <c r="Q11" s="230"/>
      <c r="R11" s="232"/>
      <c r="S11" s="88"/>
    </row>
    <row r="12" spans="1:19" ht="32.1" customHeight="1">
      <c r="A12" s="83">
        <f>Seznam!B39</f>
        <v>7</v>
      </c>
      <c r="B12" s="84" t="str">
        <f>Seznam!C39</f>
        <v>Eliška Machalová</v>
      </c>
      <c r="C12" s="75">
        <f>Seznam!D39</f>
        <v>2006</v>
      </c>
      <c r="D12" s="85" t="str">
        <f>Seznam!E39</f>
        <v>RG Proactive Milevsko</v>
      </c>
      <c r="E12" s="149">
        <f>Seznam!F39</f>
        <v>0</v>
      </c>
      <c r="F12" s="86"/>
      <c r="G12" s="86"/>
      <c r="H12" s="86"/>
      <c r="I12" s="87"/>
      <c r="J12" s="86"/>
      <c r="K12" s="86"/>
      <c r="L12" s="86"/>
      <c r="M12" s="87"/>
      <c r="N12" s="86"/>
      <c r="O12" s="86"/>
      <c r="P12" s="86"/>
      <c r="Q12" s="87"/>
      <c r="R12" s="107"/>
      <c r="S12" s="88"/>
    </row>
    <row r="13" spans="1:19" ht="32.1" customHeight="1">
      <c r="A13" s="83">
        <f>Seznam!B40</f>
        <v>8</v>
      </c>
      <c r="B13" s="84" t="str">
        <f>Seznam!C40</f>
        <v>Sofija Komarova</v>
      </c>
      <c r="C13" s="75">
        <f>Seznam!D40</f>
        <v>2006</v>
      </c>
      <c r="D13" s="85" t="str">
        <f>Seznam!E40</f>
        <v>TJ Bohemians Praha</v>
      </c>
      <c r="E13" s="149">
        <f>Seznam!F40</f>
        <v>0</v>
      </c>
      <c r="F13" s="86"/>
      <c r="G13" s="86"/>
      <c r="H13" s="86"/>
      <c r="I13" s="87"/>
      <c r="J13" s="86"/>
      <c r="K13" s="86"/>
      <c r="L13" s="86"/>
      <c r="M13" s="87"/>
      <c r="N13" s="86"/>
      <c r="O13" s="86"/>
      <c r="P13" s="86"/>
      <c r="Q13" s="87"/>
      <c r="R13" s="107"/>
      <c r="S13" s="88"/>
    </row>
    <row r="14" spans="1:19" ht="32.1" customHeight="1">
      <c r="A14" s="83" t="e">
        <f>Seznam!#REF!</f>
        <v>#REF!</v>
      </c>
      <c r="B14" s="84" t="e">
        <f>Seznam!#REF!</f>
        <v>#REF!</v>
      </c>
      <c r="C14" s="75" t="e">
        <f>Seznam!#REF!</f>
        <v>#REF!</v>
      </c>
      <c r="D14" s="85" t="e">
        <f>Seznam!#REF!</f>
        <v>#REF!</v>
      </c>
      <c r="E14" s="149" t="e">
        <f>Seznam!#REF!</f>
        <v>#REF!</v>
      </c>
      <c r="F14" s="86"/>
      <c r="G14" s="86"/>
      <c r="H14" s="86"/>
      <c r="I14" s="87"/>
      <c r="J14" s="86"/>
      <c r="K14" s="86"/>
      <c r="L14" s="86"/>
      <c r="M14" s="87"/>
      <c r="N14" s="86"/>
      <c r="O14" s="86"/>
      <c r="P14" s="86"/>
      <c r="Q14" s="87"/>
      <c r="R14" s="87"/>
      <c r="S14" s="88"/>
    </row>
    <row r="15" spans="1:19" ht="32.1" customHeight="1">
      <c r="A15" s="83" t="e">
        <f>Seznam!#REF!</f>
        <v>#REF!</v>
      </c>
      <c r="B15" s="84" t="e">
        <f>Seznam!#REF!</f>
        <v>#REF!</v>
      </c>
      <c r="C15" s="75" t="e">
        <f>Seznam!#REF!</f>
        <v>#REF!</v>
      </c>
      <c r="D15" s="85" t="e">
        <f>Seznam!#REF!</f>
        <v>#REF!</v>
      </c>
      <c r="E15" s="149">
        <f>Seznam!F41</f>
        <v>0</v>
      </c>
      <c r="F15" s="86"/>
      <c r="G15" s="86"/>
      <c r="H15" s="86"/>
      <c r="I15" s="87"/>
      <c r="J15" s="86"/>
      <c r="K15" s="86"/>
      <c r="L15" s="86"/>
      <c r="M15" s="87"/>
      <c r="N15" s="86"/>
      <c r="O15" s="86"/>
      <c r="P15" s="86"/>
      <c r="Q15" s="87"/>
      <c r="R15" s="87"/>
      <c r="S15" s="87"/>
    </row>
    <row r="16" spans="1:19" ht="32.1" customHeight="1">
      <c r="A16" s="83">
        <f>Seznam!B41</f>
        <v>11</v>
      </c>
      <c r="B16" s="84" t="str">
        <f>Seznam!C41</f>
        <v>Veronika Hubatková</v>
      </c>
      <c r="C16" s="75">
        <f>Seznam!D41</f>
        <v>2006</v>
      </c>
      <c r="D16" s="85" t="str">
        <f>Seznam!E41</f>
        <v>TJ Bohemians Praha</v>
      </c>
      <c r="E16" s="149">
        <f>Seznam!F42</f>
        <v>0</v>
      </c>
      <c r="F16" s="86"/>
      <c r="G16" s="86"/>
      <c r="H16" s="86"/>
      <c r="I16" s="87"/>
      <c r="J16" s="86"/>
      <c r="K16" s="86"/>
      <c r="L16" s="86"/>
      <c r="M16" s="87"/>
      <c r="N16" s="86"/>
      <c r="O16" s="86"/>
      <c r="P16" s="86"/>
      <c r="Q16" s="87"/>
      <c r="R16" s="87"/>
      <c r="S16" s="87"/>
    </row>
    <row r="17" spans="1:19" ht="32.1" customHeight="1" thickBot="1">
      <c r="A17" s="89">
        <f>Seznam!B42</f>
        <v>12</v>
      </c>
      <c r="B17" s="90" t="str">
        <f>Seznam!C42</f>
        <v>Karolína Havlíková</v>
      </c>
      <c r="C17" s="76">
        <f>Seznam!D42</f>
        <v>2006</v>
      </c>
      <c r="D17" s="91" t="str">
        <f>Seznam!E42</f>
        <v>TJ Sokol Hodkovičky</v>
      </c>
      <c r="E17" s="151"/>
      <c r="F17" s="92"/>
      <c r="G17" s="92"/>
      <c r="H17" s="92"/>
      <c r="I17" s="93"/>
      <c r="J17" s="92"/>
      <c r="K17" s="92"/>
      <c r="L17" s="92"/>
      <c r="M17" s="93"/>
      <c r="N17" s="92"/>
      <c r="O17" s="92"/>
      <c r="P17" s="92"/>
      <c r="Q17" s="93"/>
      <c r="R17" s="93"/>
      <c r="S17" s="93"/>
    </row>
    <row r="18" spans="1:19" ht="29.25" customHeight="1" thickTop="1"/>
    <row r="19" spans="1:19" ht="23.25" thickBot="1">
      <c r="A19" s="95" t="s">
        <v>226</v>
      </c>
      <c r="B19" s="95"/>
      <c r="C19" s="95"/>
      <c r="D19" s="95"/>
      <c r="E19" s="147"/>
      <c r="F19" s="95"/>
      <c r="G19" s="70"/>
      <c r="H19" s="70"/>
      <c r="I19" s="70"/>
    </row>
    <row r="20" spans="1:19" ht="31.5" customHeight="1" thickTop="1">
      <c r="A20" s="295" t="s">
        <v>209</v>
      </c>
      <c r="B20" s="289" t="s">
        <v>6</v>
      </c>
      <c r="C20" s="289" t="s">
        <v>3</v>
      </c>
      <c r="D20" s="291" t="s">
        <v>4</v>
      </c>
      <c r="E20" s="484" t="s">
        <v>5</v>
      </c>
      <c r="F20" s="481" t="str">
        <f>Kat8S1</f>
        <v>sestava s kuželi</v>
      </c>
      <c r="G20" s="482"/>
      <c r="H20" s="482"/>
      <c r="I20" s="483"/>
      <c r="J20" s="286" t="s">
        <v>210</v>
      </c>
      <c r="K20" s="297" t="s">
        <v>211</v>
      </c>
    </row>
    <row r="21" spans="1:19" ht="16.5" thickBot="1">
      <c r="A21" s="296"/>
      <c r="B21" s="290"/>
      <c r="C21" s="290"/>
      <c r="D21" s="292"/>
      <c r="E21" s="485"/>
      <c r="F21" s="96" t="s">
        <v>212</v>
      </c>
      <c r="G21" s="96" t="s">
        <v>213</v>
      </c>
      <c r="H21" s="96" t="s">
        <v>214</v>
      </c>
      <c r="I21" s="97" t="s">
        <v>215</v>
      </c>
      <c r="J21" s="287">
        <v>0</v>
      </c>
      <c r="K21" s="298">
        <v>0</v>
      </c>
    </row>
    <row r="22" spans="1:19" ht="32.1" customHeight="1" thickTop="1">
      <c r="A22" s="98">
        <f>Seznam!B43</f>
        <v>1</v>
      </c>
      <c r="B22" s="99" t="str">
        <f>Seznam!C43</f>
        <v>Eliška Svobodová</v>
      </c>
      <c r="C22" s="74">
        <f>Seznam!D43</f>
        <v>2006</v>
      </c>
      <c r="D22" s="100" t="str">
        <f>Seznam!E43</f>
        <v>TJ Bohemians Praha</v>
      </c>
      <c r="E22" s="148">
        <f>Seznam!F34</f>
        <v>0</v>
      </c>
      <c r="F22" s="101"/>
      <c r="G22" s="101"/>
      <c r="H22" s="101"/>
      <c r="I22" s="102"/>
      <c r="J22" s="104"/>
      <c r="K22" s="105"/>
    </row>
    <row r="23" spans="1:19" ht="32.1" customHeight="1">
      <c r="A23" s="224">
        <f>Seznam!B44</f>
        <v>2</v>
      </c>
      <c r="B23" s="225" t="str">
        <f>Seznam!C44</f>
        <v>Ema Štěpánková</v>
      </c>
      <c r="C23" s="226">
        <f>Seznam!D44</f>
        <v>2006</v>
      </c>
      <c r="D23" s="227" t="str">
        <f>Seznam!E44</f>
        <v>TJ Bohemians Praha</v>
      </c>
      <c r="E23" s="228"/>
      <c r="F23" s="229"/>
      <c r="G23" s="229"/>
      <c r="H23" s="229"/>
      <c r="I23" s="230"/>
      <c r="J23" s="232"/>
      <c r="K23" s="233"/>
    </row>
    <row r="24" spans="1:19" ht="32.1" customHeight="1" thickBot="1">
      <c r="A24" s="89">
        <f>Seznam!B45</f>
        <v>3</v>
      </c>
      <c r="B24" s="90" t="str">
        <f>Seznam!C45</f>
        <v>Karolína Havlíková</v>
      </c>
      <c r="C24" s="76">
        <f>Seznam!D45</f>
        <v>2006</v>
      </c>
      <c r="D24" s="91" t="str">
        <f>Seznam!E45</f>
        <v>TJ Sokol Hodkovičky</v>
      </c>
      <c r="E24" s="151"/>
      <c r="F24" s="92"/>
      <c r="G24" s="92"/>
      <c r="H24" s="92"/>
      <c r="I24" s="93"/>
      <c r="J24" s="109"/>
      <c r="K24" s="94"/>
    </row>
    <row r="25" spans="1:19" ht="13.5" thickTop="1"/>
  </sheetData>
  <mergeCells count="7">
    <mergeCell ref="N4:Q4"/>
    <mergeCell ref="D1:I1"/>
    <mergeCell ref="E20:E21"/>
    <mergeCell ref="F20:I20"/>
    <mergeCell ref="E4:E5"/>
    <mergeCell ref="F4:I4"/>
    <mergeCell ref="J4:M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Zeros="0" topLeftCell="A22" zoomScale="75" workbookViewId="0">
      <selection activeCell="P30" sqref="P30"/>
    </sheetView>
  </sheetViews>
  <sheetFormatPr defaultRowHeight="12.75"/>
  <cols>
    <col min="1" max="1" width="10.7109375" customWidth="1"/>
    <col min="2" max="2" width="26.7109375" customWidth="1"/>
    <col min="3" max="3" width="7.140625" style="5" hidden="1" customWidth="1"/>
    <col min="4" max="4" width="30" style="13" hidden="1" customWidth="1"/>
    <col min="5" max="5" width="5.28515625" style="13" hidden="1" customWidth="1"/>
    <col min="6" max="6" width="7.7109375" style="7" hidden="1" customWidth="1"/>
    <col min="7" max="9" width="5.7109375" style="7" customWidth="1"/>
    <col min="10" max="10" width="5.7109375" style="7" hidden="1" customWidth="1"/>
    <col min="11" max="11" width="8.7109375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9.42578125" hidden="1" customWidth="1"/>
    <col min="21" max="21" width="13.7109375" customWidth="1"/>
    <col min="22" max="22" width="16.85546875" bestFit="1" customWidth="1"/>
  </cols>
  <sheetData>
    <row r="1" spans="1:28" ht="22.5">
      <c r="A1" s="6" t="s">
        <v>227</v>
      </c>
      <c r="B1" s="1"/>
      <c r="C1" s="4"/>
      <c r="D1" s="8"/>
      <c r="E1" s="8"/>
      <c r="F1" s="4"/>
      <c r="G1" s="11"/>
      <c r="H1" s="9"/>
      <c r="I1" s="9"/>
      <c r="J1" s="9"/>
      <c r="K1" s="12" t="s">
        <v>228</v>
      </c>
      <c r="L1" s="110" t="s">
        <v>229</v>
      </c>
      <c r="M1" s="110" t="s">
        <v>213</v>
      </c>
      <c r="N1" s="1"/>
      <c r="O1" s="1"/>
      <c r="P1" s="1"/>
      <c r="Q1" s="1"/>
      <c r="R1" s="1"/>
      <c r="S1" s="3"/>
      <c r="T1" s="3"/>
    </row>
    <row r="2" spans="1:28" ht="22.5">
      <c r="A2" s="6"/>
      <c r="B2" s="1"/>
      <c r="C2" s="4"/>
      <c r="D2" s="8"/>
      <c r="E2" s="8"/>
      <c r="F2" s="4"/>
      <c r="G2" s="9"/>
      <c r="H2" s="9"/>
      <c r="I2" s="9"/>
      <c r="J2" s="9"/>
      <c r="K2" s="12"/>
      <c r="L2" s="134">
        <v>3</v>
      </c>
      <c r="M2" s="134">
        <v>4</v>
      </c>
      <c r="N2" s="1"/>
      <c r="O2" s="1"/>
      <c r="P2" s="1"/>
      <c r="Q2" s="1"/>
      <c r="R2" s="1"/>
      <c r="S2" s="3"/>
      <c r="T2" s="3"/>
    </row>
    <row r="3" spans="1:28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  <c r="T3" s="1"/>
    </row>
    <row r="4" spans="1:28" ht="22.5">
      <c r="A4" s="6"/>
      <c r="B4" s="1"/>
      <c r="C4" s="4"/>
      <c r="D4" s="8"/>
      <c r="E4" s="8"/>
      <c r="F4" s="4"/>
      <c r="G4" s="9"/>
      <c r="H4" s="9"/>
      <c r="I4" s="9"/>
      <c r="J4" s="9"/>
      <c r="K4" s="13"/>
      <c r="L4" s="9"/>
      <c r="M4" s="9"/>
      <c r="N4" s="9"/>
      <c r="O4" s="9"/>
      <c r="P4" s="1"/>
      <c r="Q4" s="1"/>
      <c r="R4" s="1"/>
      <c r="S4" s="1"/>
      <c r="T4" s="1"/>
      <c r="U4" s="3"/>
      <c r="V4" s="3" t="s">
        <v>207</v>
      </c>
    </row>
    <row r="5" spans="1:28" ht="22.5">
      <c r="A5" s="6"/>
      <c r="B5" s="1"/>
      <c r="C5" s="4"/>
      <c r="D5" s="8"/>
      <c r="E5" s="8"/>
      <c r="F5" s="4"/>
      <c r="G5" s="9"/>
      <c r="H5" s="9"/>
      <c r="I5" s="9"/>
      <c r="J5" s="9"/>
      <c r="K5" s="13"/>
      <c r="L5" s="10"/>
      <c r="M5" s="10"/>
      <c r="N5" s="10"/>
      <c r="O5" s="10"/>
      <c r="P5" s="1"/>
      <c r="Q5" s="1"/>
      <c r="R5" s="1"/>
      <c r="S5" s="1"/>
      <c r="T5" s="1"/>
      <c r="U5" s="3"/>
      <c r="V5" s="3" t="str">
        <f>Místo</f>
        <v>Milevsko</v>
      </c>
    </row>
    <row r="6" spans="1:28" ht="23.25" thickBot="1">
      <c r="A6" s="6" t="str">
        <f>_kat1</f>
        <v>1. Naděje nejmladší 2011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">
        <v>230</v>
      </c>
    </row>
    <row r="7" spans="1:28" ht="16.5" customHeight="1">
      <c r="A7" s="497" t="s">
        <v>209</v>
      </c>
      <c r="B7" s="499" t="s">
        <v>6</v>
      </c>
      <c r="C7" s="501" t="s">
        <v>3</v>
      </c>
      <c r="D7" s="499" t="s">
        <v>4</v>
      </c>
      <c r="E7" s="495" t="s">
        <v>5</v>
      </c>
      <c r="F7" s="495" t="s">
        <v>231</v>
      </c>
      <c r="G7" s="28" t="str">
        <f>Kat1S1</f>
        <v>sestava bez náčiní</v>
      </c>
      <c r="H7" s="27"/>
      <c r="I7" s="27"/>
      <c r="J7" s="27"/>
      <c r="K7" s="28"/>
      <c r="L7" s="29"/>
      <c r="M7" s="29"/>
      <c r="N7" s="29"/>
      <c r="O7" s="29"/>
      <c r="P7" s="29"/>
      <c r="Q7" s="19">
        <v>0</v>
      </c>
      <c r="R7" s="30">
        <v>0</v>
      </c>
      <c r="S7" s="31"/>
      <c r="T7" s="31"/>
      <c r="U7" s="493" t="s">
        <v>232</v>
      </c>
      <c r="V7" s="493" t="s">
        <v>233</v>
      </c>
    </row>
    <row r="8" spans="1:28" ht="16.5" customHeight="1" thickBot="1">
      <c r="A8" s="498">
        <v>0</v>
      </c>
      <c r="B8" s="500">
        <v>0</v>
      </c>
      <c r="C8" s="502">
        <v>0</v>
      </c>
      <c r="D8" s="500">
        <v>0</v>
      </c>
      <c r="E8" s="496">
        <v>0</v>
      </c>
      <c r="F8" s="496">
        <v>0</v>
      </c>
      <c r="G8" s="17" t="s">
        <v>229</v>
      </c>
      <c r="H8" s="17" t="s">
        <v>229</v>
      </c>
      <c r="I8" s="17" t="s">
        <v>234</v>
      </c>
      <c r="J8" s="17" t="s">
        <v>235</v>
      </c>
      <c r="K8" s="18" t="s">
        <v>212</v>
      </c>
      <c r="L8" s="23" t="s">
        <v>236</v>
      </c>
      <c r="M8" s="304" t="s">
        <v>237</v>
      </c>
      <c r="N8" s="304" t="s">
        <v>238</v>
      </c>
      <c r="O8" s="304" t="s">
        <v>239</v>
      </c>
      <c r="P8" s="25" t="s">
        <v>213</v>
      </c>
      <c r="Q8" s="22" t="s">
        <v>214</v>
      </c>
      <c r="R8" s="21" t="s">
        <v>215</v>
      </c>
      <c r="S8" s="25" t="s">
        <v>210</v>
      </c>
      <c r="T8" s="25" t="s">
        <v>215</v>
      </c>
      <c r="U8" s="494"/>
      <c r="V8" s="494"/>
      <c r="X8" s="44" t="s">
        <v>240</v>
      </c>
      <c r="Y8" s="44" t="s">
        <v>212</v>
      </c>
      <c r="Z8" s="44" t="s">
        <v>213</v>
      </c>
      <c r="AA8" s="44" t="s">
        <v>241</v>
      </c>
      <c r="AB8" s="44" t="s">
        <v>210</v>
      </c>
    </row>
    <row r="9" spans="1:28" ht="24.95" customHeight="1">
      <c r="A9" s="282">
        <f>Seznam!B2</f>
        <v>1</v>
      </c>
      <c r="B9" s="2" t="str">
        <f>Seznam!C2</f>
        <v>Beata Procházková</v>
      </c>
      <c r="C9" s="285">
        <f>Seznam!D2</f>
        <v>2011</v>
      </c>
      <c r="D9" s="43" t="str">
        <f>Seznam!E2</f>
        <v>RG Proactive Milevsko</v>
      </c>
      <c r="E9" s="43"/>
      <c r="F9" s="285"/>
      <c r="G9" s="128">
        <v>0.3</v>
      </c>
      <c r="H9" s="129">
        <v>0.6</v>
      </c>
      <c r="I9" s="130">
        <v>0.6</v>
      </c>
      <c r="J9" s="130"/>
      <c r="K9" s="33">
        <f t="shared" ref="K9:K10" si="0">IF($L$2=2,TRUNC(SUM(G9:J9)/2*1000)/1000,IF($L$2=3,TRUNC(SUM(G9:J9)/3*1000)/1000,IF($L$2=4,TRUNC(MEDIAN(G9:J9)*1000)/1000,"???")))</f>
        <v>0.5</v>
      </c>
      <c r="L9" s="131">
        <v>4</v>
      </c>
      <c r="M9" s="132">
        <v>4</v>
      </c>
      <c r="N9" s="130">
        <v>3.9</v>
      </c>
      <c r="O9" s="130">
        <v>3.9</v>
      </c>
      <c r="P9" s="33">
        <f t="shared" ref="P9:P10" si="1">IF($M$2=2,TRUNC(SUM(L9:M9)/2*1000)/1000,IF($M$2=3,TRUNC(SUM(L9:N9)/3*1000)/1000,IF($M$2=4,TRUNC(MEDIAN(L9:O9)*1000)/1000,"???")))</f>
        <v>3.95</v>
      </c>
      <c r="Q9" s="133">
        <v>0.3</v>
      </c>
      <c r="R9" s="26">
        <f t="shared" ref="R9:R10" si="2">K9+P9-Q9</f>
        <v>4.1500000000000004</v>
      </c>
      <c r="S9" s="34">
        <f t="shared" ref="S9:S10" si="3">R9</f>
        <v>4.1500000000000004</v>
      </c>
      <c r="T9" s="34"/>
      <c r="U9" s="24">
        <f>RANK(R9,$R$9:$R$10)</f>
        <v>2</v>
      </c>
      <c r="V9" s="35">
        <f>RANK(S9,$S$9:$S$10)</f>
        <v>2</v>
      </c>
      <c r="X9" s="45"/>
      <c r="Y9" s="41">
        <f>K9</f>
        <v>0.5</v>
      </c>
      <c r="Z9" s="41">
        <f>P9</f>
        <v>3.95</v>
      </c>
      <c r="AA9" s="41">
        <f>Q9</f>
        <v>0.3</v>
      </c>
      <c r="AB9" s="41">
        <f>S9</f>
        <v>4.1500000000000004</v>
      </c>
    </row>
    <row r="10" spans="1:28" ht="24.95" customHeight="1">
      <c r="A10" s="282">
        <f>Seznam!B3</f>
        <v>2</v>
      </c>
      <c r="B10" s="2" t="str">
        <f>Seznam!C3</f>
        <v>Alexandra Marešová</v>
      </c>
      <c r="C10" s="285">
        <f>Seznam!D3</f>
        <v>2011</v>
      </c>
      <c r="D10" s="43" t="str">
        <f>Seznam!E3</f>
        <v>TJ Bohemians Praha</v>
      </c>
      <c r="E10" s="43"/>
      <c r="F10" s="285"/>
      <c r="G10" s="128">
        <v>0.9</v>
      </c>
      <c r="H10" s="129">
        <v>1.2</v>
      </c>
      <c r="I10" s="130">
        <v>1.2</v>
      </c>
      <c r="J10" s="130"/>
      <c r="K10" s="33">
        <f t="shared" si="0"/>
        <v>1.1000000000000001</v>
      </c>
      <c r="L10" s="131">
        <v>5</v>
      </c>
      <c r="M10" s="132">
        <v>5.7</v>
      </c>
      <c r="N10" s="130">
        <v>5.7</v>
      </c>
      <c r="O10" s="130">
        <v>4.9000000000000004</v>
      </c>
      <c r="P10" s="33">
        <f t="shared" si="1"/>
        <v>5.35</v>
      </c>
      <c r="Q10" s="133"/>
      <c r="R10" s="26">
        <f t="shared" si="2"/>
        <v>6.4499999999999993</v>
      </c>
      <c r="S10" s="34">
        <f t="shared" si="3"/>
        <v>6.4499999999999993</v>
      </c>
      <c r="T10" s="34"/>
      <c r="U10" s="24">
        <f>RANK(R10,$R$9:$R$10)</f>
        <v>1</v>
      </c>
      <c r="V10" s="35">
        <f>RANK(S10,$S$9:$S$10)</f>
        <v>1</v>
      </c>
      <c r="X10" s="45"/>
      <c r="Y10" s="41">
        <f t="shared" ref="Y10" si="4">K10</f>
        <v>1.1000000000000001</v>
      </c>
      <c r="Z10" s="41">
        <f t="shared" ref="Z10" si="5">P10</f>
        <v>5.35</v>
      </c>
      <c r="AA10" s="41">
        <f t="shared" ref="AA10" si="6">Q10</f>
        <v>0</v>
      </c>
      <c r="AB10" s="41">
        <f t="shared" ref="AB10" si="7">S10</f>
        <v>6.4499999999999993</v>
      </c>
    </row>
    <row r="11" spans="1:28" ht="24.75" customHeight="1"/>
    <row r="12" spans="1:28" ht="24.75" customHeight="1"/>
    <row r="13" spans="1:28" ht="24.75" customHeight="1"/>
    <row r="14" spans="1:28" ht="24.75" customHeight="1" thickBot="1">
      <c r="A14" s="1" t="s">
        <v>27</v>
      </c>
      <c r="B14" s="1"/>
    </row>
    <row r="15" spans="1:28" ht="15.75">
      <c r="A15" s="497" t="s">
        <v>209</v>
      </c>
      <c r="B15" s="499" t="s">
        <v>6</v>
      </c>
      <c r="C15" s="501" t="s">
        <v>3</v>
      </c>
      <c r="D15" s="499" t="s">
        <v>4</v>
      </c>
      <c r="E15" s="495" t="s">
        <v>5</v>
      </c>
      <c r="F15" s="495" t="s">
        <v>231</v>
      </c>
      <c r="G15" s="28" t="str">
        <f>Kat1S1</f>
        <v>sestava bez náčiní</v>
      </c>
      <c r="H15" s="27"/>
      <c r="I15" s="27"/>
      <c r="J15" s="27"/>
      <c r="K15" s="28"/>
      <c r="L15" s="29"/>
      <c r="M15" s="29"/>
      <c r="N15" s="29"/>
      <c r="O15" s="29"/>
      <c r="P15" s="29"/>
      <c r="Q15" s="19">
        <v>0</v>
      </c>
      <c r="R15" s="30">
        <v>0</v>
      </c>
      <c r="S15" s="31"/>
      <c r="T15" s="31"/>
      <c r="U15" s="493" t="s">
        <v>232</v>
      </c>
      <c r="V15" s="493" t="s">
        <v>233</v>
      </c>
    </row>
    <row r="16" spans="1:28" ht="16.5" thickBot="1">
      <c r="A16" s="498">
        <v>0</v>
      </c>
      <c r="B16" s="500">
        <v>0</v>
      </c>
      <c r="C16" s="502">
        <v>0</v>
      </c>
      <c r="D16" s="500">
        <v>0</v>
      </c>
      <c r="E16" s="496">
        <v>0</v>
      </c>
      <c r="F16" s="496">
        <v>0</v>
      </c>
      <c r="G16" s="17" t="s">
        <v>229</v>
      </c>
      <c r="H16" s="17" t="s">
        <v>229</v>
      </c>
      <c r="I16" s="17" t="s">
        <v>234</v>
      </c>
      <c r="J16" s="17" t="s">
        <v>235</v>
      </c>
      <c r="K16" s="18" t="s">
        <v>212</v>
      </c>
      <c r="L16" s="23" t="s">
        <v>236</v>
      </c>
      <c r="M16" s="304" t="s">
        <v>237</v>
      </c>
      <c r="N16" s="304" t="s">
        <v>238</v>
      </c>
      <c r="O16" s="304" t="s">
        <v>239</v>
      </c>
      <c r="P16" s="25" t="s">
        <v>213</v>
      </c>
      <c r="Q16" s="22" t="s">
        <v>214</v>
      </c>
      <c r="R16" s="21" t="s">
        <v>215</v>
      </c>
      <c r="S16" s="25" t="s">
        <v>210</v>
      </c>
      <c r="T16" s="25" t="s">
        <v>215</v>
      </c>
      <c r="U16" s="494"/>
      <c r="V16" s="494"/>
      <c r="X16" s="44" t="s">
        <v>240</v>
      </c>
      <c r="Y16" s="44" t="s">
        <v>212</v>
      </c>
      <c r="Z16" s="44" t="s">
        <v>213</v>
      </c>
      <c r="AA16" s="44" t="s">
        <v>241</v>
      </c>
      <c r="AB16" s="44" t="s">
        <v>210</v>
      </c>
    </row>
    <row r="17" spans="1:28" ht="24.75" customHeight="1">
      <c r="A17" s="282">
        <f>Seznam!B4</f>
        <v>1</v>
      </c>
      <c r="B17" s="2" t="str">
        <f>Seznam!C4</f>
        <v>Barbora Kroufková</v>
      </c>
      <c r="C17" s="285" t="e">
        <f>Seznam!#REF!</f>
        <v>#REF!</v>
      </c>
      <c r="D17" s="43" t="e">
        <f>Seznam!#REF!</f>
        <v>#REF!</v>
      </c>
      <c r="E17" s="43"/>
      <c r="F17" s="285"/>
      <c r="G17" s="128">
        <v>1.5</v>
      </c>
      <c r="H17" s="129">
        <v>1</v>
      </c>
      <c r="I17" s="130">
        <v>1</v>
      </c>
      <c r="J17" s="130"/>
      <c r="K17" s="33">
        <f t="shared" ref="K17:K18" si="8">IF($L$2=2,TRUNC(SUM(G17:J17)/2*1000)/1000,IF($L$2=3,TRUNC(SUM(G17:J17)/3*1000)/1000,IF($L$2=4,TRUNC(MEDIAN(G17:J17)*1000)/1000,"???")))</f>
        <v>1.1659999999999999</v>
      </c>
      <c r="L17" s="131">
        <v>6.2</v>
      </c>
      <c r="M17" s="132">
        <v>5.8</v>
      </c>
      <c r="N17" s="130">
        <v>6</v>
      </c>
      <c r="O17" s="130">
        <v>5.4</v>
      </c>
      <c r="P17" s="33">
        <f t="shared" ref="P17:P18" si="9">IF($M$2=2,TRUNC(SUM(L17:M17)/2*1000)/1000,IF($M$2=3,TRUNC(SUM(L17:N17)/3*1000)/1000,IF($M$2=4,TRUNC(MEDIAN(L17:O17)*1000)/1000,"???")))</f>
        <v>5.9</v>
      </c>
      <c r="Q17" s="133"/>
      <c r="R17" s="26">
        <f t="shared" ref="R17:R18" si="10">K17+P17-Q17</f>
        <v>7.0660000000000007</v>
      </c>
      <c r="S17" s="34">
        <f t="shared" ref="S17:S18" si="11">R17</f>
        <v>7.0660000000000007</v>
      </c>
      <c r="T17" s="34"/>
      <c r="U17" s="24" t="e">
        <f>RANK(R17,$R$9:$R$10)</f>
        <v>#N/A</v>
      </c>
      <c r="V17" s="35" t="e">
        <f>RANK(S17,$S$9:$S$10)</f>
        <v>#N/A</v>
      </c>
      <c r="X17" s="45"/>
      <c r="Y17" s="41">
        <f>K17</f>
        <v>1.1659999999999999</v>
      </c>
      <c r="Z17" s="41">
        <f>P17</f>
        <v>5.9</v>
      </c>
      <c r="AA17" s="41">
        <f>Q17</f>
        <v>0</v>
      </c>
      <c r="AB17" s="41">
        <f>S17</f>
        <v>7.0660000000000007</v>
      </c>
    </row>
    <row r="18" spans="1:28" ht="24.75" customHeight="1">
      <c r="A18" s="282">
        <f>Seznam!B5</f>
        <v>2</v>
      </c>
      <c r="B18" s="2" t="str">
        <f>Seznam!C5</f>
        <v>Anna Dalecká</v>
      </c>
      <c r="C18" s="285">
        <f>Seznam!D10</f>
        <v>2009</v>
      </c>
      <c r="D18" s="43" t="str">
        <f>Seznam!E10</f>
        <v>TJ Bohemians Praha</v>
      </c>
      <c r="E18" s="43"/>
      <c r="F18" s="285"/>
      <c r="G18" s="128">
        <v>0.7</v>
      </c>
      <c r="H18" s="129">
        <v>0.5</v>
      </c>
      <c r="I18" s="130">
        <v>0.8</v>
      </c>
      <c r="J18" s="130"/>
      <c r="K18" s="33">
        <f t="shared" si="8"/>
        <v>0.66600000000000004</v>
      </c>
      <c r="L18" s="131">
        <v>4.5</v>
      </c>
      <c r="M18" s="132">
        <v>4.4000000000000004</v>
      </c>
      <c r="N18" s="130">
        <v>5</v>
      </c>
      <c r="O18" s="130">
        <v>4.5</v>
      </c>
      <c r="P18" s="33">
        <f t="shared" si="9"/>
        <v>4.5</v>
      </c>
      <c r="Q18" s="133"/>
      <c r="R18" s="26">
        <f t="shared" si="10"/>
        <v>5.1660000000000004</v>
      </c>
      <c r="S18" s="34">
        <f t="shared" si="11"/>
        <v>5.1660000000000004</v>
      </c>
      <c r="T18" s="34"/>
      <c r="U18" s="24" t="e">
        <f>RANK(R18,$R$9:$R$10)</f>
        <v>#N/A</v>
      </c>
      <c r="V18" s="35" t="e">
        <f>RANK(S18,$S$9:$S$10)</f>
        <v>#N/A</v>
      </c>
      <c r="X18" s="45"/>
      <c r="Y18" s="41">
        <f t="shared" ref="Y18" si="12">K18</f>
        <v>0.66600000000000004</v>
      </c>
      <c r="Z18" s="41">
        <f t="shared" ref="Z18" si="13">P18</f>
        <v>4.5</v>
      </c>
      <c r="AA18" s="41">
        <f t="shared" ref="AA18" si="14">Q18</f>
        <v>0</v>
      </c>
      <c r="AB18" s="41">
        <f t="shared" ref="AB18" si="15">S18</f>
        <v>5.1660000000000004</v>
      </c>
    </row>
    <row r="19" spans="1:28" ht="24.75" customHeight="1"/>
    <row r="20" spans="1:28" ht="24.75" customHeight="1"/>
    <row r="21" spans="1:28" ht="24.75" customHeight="1"/>
    <row r="22" spans="1:28" ht="24" customHeight="1"/>
    <row r="23" spans="1:28" ht="24.75" customHeight="1" thickBot="1">
      <c r="A23" s="1" t="s">
        <v>36</v>
      </c>
      <c r="B23" s="1"/>
    </row>
    <row r="24" spans="1:28" ht="15.75">
      <c r="A24" s="497" t="s">
        <v>209</v>
      </c>
      <c r="B24" s="499" t="s">
        <v>6</v>
      </c>
      <c r="C24" s="501" t="s">
        <v>3</v>
      </c>
      <c r="D24" s="499" t="s">
        <v>4</v>
      </c>
      <c r="E24" s="495" t="s">
        <v>5</v>
      </c>
      <c r="F24" s="495" t="s">
        <v>231</v>
      </c>
      <c r="G24" s="28" t="str">
        <f>Kat1S1</f>
        <v>sestava bez náčiní</v>
      </c>
      <c r="H24" s="27"/>
      <c r="I24" s="27"/>
      <c r="J24" s="27"/>
      <c r="K24" s="28"/>
      <c r="L24" s="29"/>
      <c r="M24" s="29"/>
      <c r="N24" s="29"/>
      <c r="O24" s="29"/>
      <c r="P24" s="29"/>
      <c r="Q24" s="19">
        <v>0</v>
      </c>
      <c r="R24" s="30">
        <v>0</v>
      </c>
      <c r="S24" s="31"/>
      <c r="T24" s="31"/>
      <c r="U24" s="493" t="s">
        <v>232</v>
      </c>
      <c r="V24" s="493" t="s">
        <v>233</v>
      </c>
    </row>
    <row r="25" spans="1:28" ht="16.5" thickBot="1">
      <c r="A25" s="498">
        <v>0</v>
      </c>
      <c r="B25" s="500">
        <v>0</v>
      </c>
      <c r="C25" s="502">
        <v>0</v>
      </c>
      <c r="D25" s="500">
        <v>0</v>
      </c>
      <c r="E25" s="496">
        <v>0</v>
      </c>
      <c r="F25" s="496">
        <v>0</v>
      </c>
      <c r="G25" s="17" t="s">
        <v>229</v>
      </c>
      <c r="H25" s="17" t="s">
        <v>229</v>
      </c>
      <c r="I25" s="17" t="s">
        <v>234</v>
      </c>
      <c r="J25" s="17" t="s">
        <v>235</v>
      </c>
      <c r="K25" s="18" t="s">
        <v>212</v>
      </c>
      <c r="L25" s="23" t="s">
        <v>236</v>
      </c>
      <c r="M25" s="304" t="s">
        <v>237</v>
      </c>
      <c r="N25" s="304" t="s">
        <v>238</v>
      </c>
      <c r="O25" s="304" t="s">
        <v>239</v>
      </c>
      <c r="P25" s="25" t="s">
        <v>213</v>
      </c>
      <c r="Q25" s="22" t="s">
        <v>214</v>
      </c>
      <c r="R25" s="21" t="s">
        <v>215</v>
      </c>
      <c r="S25" s="25" t="s">
        <v>210</v>
      </c>
      <c r="T25" s="25" t="s">
        <v>215</v>
      </c>
      <c r="U25" s="494"/>
      <c r="V25" s="494"/>
      <c r="X25" s="44" t="s">
        <v>240</v>
      </c>
      <c r="Y25" s="44" t="s">
        <v>212</v>
      </c>
      <c r="Z25" s="44" t="s">
        <v>213</v>
      </c>
      <c r="AA25" s="44" t="s">
        <v>241</v>
      </c>
      <c r="AB25" s="44" t="s">
        <v>210</v>
      </c>
    </row>
    <row r="26" spans="1:28" ht="24.75" customHeight="1">
      <c r="A26" s="282">
        <f>Seznam!B6</f>
        <v>2</v>
      </c>
      <c r="B26" s="2" t="str">
        <f>Seznam!C6</f>
        <v>Barbora Hubatková</v>
      </c>
      <c r="C26" s="285">
        <f>Seznam!D23</f>
        <v>2008</v>
      </c>
      <c r="D26" s="43" t="str">
        <f>Seznam!E23</f>
        <v>TJ Bohemians Praha</v>
      </c>
      <c r="E26" s="43"/>
      <c r="F26" s="285"/>
      <c r="G26" s="128">
        <v>1.4</v>
      </c>
      <c r="H26" s="129">
        <v>1.1000000000000001</v>
      </c>
      <c r="I26" s="130">
        <v>0.3</v>
      </c>
      <c r="J26" s="130"/>
      <c r="K26" s="33">
        <f t="shared" ref="K26:K30" si="16">IF($L$2=2,TRUNC(SUM(G26:J26)/2*1000)/1000,IF($L$2=3,TRUNC(SUM(G26:J26)/3*1000)/1000,IF($L$2=4,TRUNC(MEDIAN(G26:J26)*1000)/1000,"???")))</f>
        <v>0.93300000000000005</v>
      </c>
      <c r="L26" s="131">
        <v>6</v>
      </c>
      <c r="M26" s="132">
        <v>6</v>
      </c>
      <c r="N26" s="130">
        <v>6</v>
      </c>
      <c r="O26" s="130">
        <v>5</v>
      </c>
      <c r="P26" s="33">
        <f t="shared" ref="P26:P30" si="17">IF($M$2=2,TRUNC(SUM(L26:M26)/2*1000)/1000,IF($M$2=3,TRUNC(SUM(L26:N26)/3*1000)/1000,IF($M$2=4,TRUNC(MEDIAN(L26:O26)*1000)/1000,"???")))</f>
        <v>6</v>
      </c>
      <c r="Q26" s="133"/>
      <c r="R26" s="26">
        <f t="shared" ref="R26:R30" si="18">K26+P26-Q26</f>
        <v>6.9329999999999998</v>
      </c>
      <c r="S26" s="34">
        <f t="shared" ref="S26:S30" si="19">R26</f>
        <v>6.9329999999999998</v>
      </c>
      <c r="T26" s="34"/>
      <c r="U26" s="24" t="e">
        <f>RANK(R26,$R$9:$R$10)</f>
        <v>#N/A</v>
      </c>
      <c r="V26" s="35" t="e">
        <f>RANK(S26,$S$9:$S$10)</f>
        <v>#N/A</v>
      </c>
      <c r="X26" s="45"/>
      <c r="Y26" s="41">
        <f t="shared" ref="Y26:Y30" si="20">K26</f>
        <v>0.93300000000000005</v>
      </c>
      <c r="Z26" s="41">
        <f t="shared" ref="Z26:Z30" si="21">P26</f>
        <v>6</v>
      </c>
      <c r="AA26" s="41">
        <f t="shared" ref="AA26:AA29" si="22">Q26</f>
        <v>0</v>
      </c>
      <c r="AB26" s="41">
        <f t="shared" ref="AB26:AB30" si="23">S26</f>
        <v>6.9329999999999998</v>
      </c>
    </row>
    <row r="27" spans="1:28" ht="24.75" customHeight="1">
      <c r="A27" s="282">
        <f>Seznam!B7</f>
        <v>4</v>
      </c>
      <c r="B27" s="2" t="str">
        <f>Seznam!C7</f>
        <v xml:space="preserve">Kateřina Černá </v>
      </c>
      <c r="C27" s="285"/>
      <c r="D27" s="43"/>
      <c r="E27" s="43"/>
      <c r="F27" s="285"/>
      <c r="G27" s="128">
        <v>1.4</v>
      </c>
      <c r="H27" s="129">
        <v>0.5</v>
      </c>
      <c r="I27" s="130">
        <v>0.5</v>
      </c>
      <c r="J27" s="130"/>
      <c r="K27" s="33">
        <f t="shared" si="16"/>
        <v>0.8</v>
      </c>
      <c r="L27" s="131">
        <v>6.3</v>
      </c>
      <c r="M27" s="132">
        <v>6.4</v>
      </c>
      <c r="N27" s="130">
        <v>6.2</v>
      </c>
      <c r="O27" s="130">
        <v>5.5</v>
      </c>
      <c r="P27" s="33">
        <f t="shared" si="17"/>
        <v>6.25</v>
      </c>
      <c r="Q27" s="133"/>
      <c r="R27" s="26">
        <f t="shared" si="18"/>
        <v>7.05</v>
      </c>
      <c r="S27" s="34">
        <f t="shared" si="19"/>
        <v>7.05</v>
      </c>
      <c r="T27" s="34"/>
      <c r="U27" s="24" t="e">
        <f>RANK(R27,$R$9:$R$10)</f>
        <v>#N/A</v>
      </c>
      <c r="V27" s="35" t="e">
        <f>RANK(S27,$S$9:$S$10)</f>
        <v>#N/A</v>
      </c>
      <c r="X27" s="45"/>
      <c r="Y27" s="41">
        <f t="shared" si="20"/>
        <v>0.8</v>
      </c>
      <c r="Z27" s="41">
        <f t="shared" si="21"/>
        <v>6.25</v>
      </c>
      <c r="AA27" s="41">
        <f t="shared" si="22"/>
        <v>0</v>
      </c>
      <c r="AB27" s="41">
        <f t="shared" si="23"/>
        <v>7.05</v>
      </c>
    </row>
    <row r="28" spans="1:28" ht="24.75" customHeight="1">
      <c r="A28" s="282">
        <f>Seznam!B8</f>
        <v>5</v>
      </c>
      <c r="B28" s="2" t="str">
        <f>Seznam!C8</f>
        <v>Kateřina Bendová</v>
      </c>
      <c r="C28" s="285"/>
      <c r="D28" s="43"/>
      <c r="E28" s="43"/>
      <c r="F28" s="285"/>
      <c r="G28" s="128">
        <v>1.4</v>
      </c>
      <c r="H28" s="129">
        <v>1.5</v>
      </c>
      <c r="I28" s="130">
        <v>1.8</v>
      </c>
      <c r="J28" s="130"/>
      <c r="K28" s="33">
        <f t="shared" si="16"/>
        <v>1.5660000000000001</v>
      </c>
      <c r="L28" s="131">
        <v>6</v>
      </c>
      <c r="M28" s="132">
        <v>6.8</v>
      </c>
      <c r="N28" s="130">
        <v>6.6</v>
      </c>
      <c r="O28" s="130">
        <v>6.8</v>
      </c>
      <c r="P28" s="33">
        <f t="shared" si="17"/>
        <v>6.7</v>
      </c>
      <c r="Q28" s="133"/>
      <c r="R28" s="26">
        <f t="shared" si="18"/>
        <v>8.266</v>
      </c>
      <c r="S28" s="34">
        <f t="shared" si="19"/>
        <v>8.266</v>
      </c>
      <c r="T28" s="34"/>
      <c r="U28" s="24" t="e">
        <f>RANK(R28,$R$9:$R$10)</f>
        <v>#N/A</v>
      </c>
      <c r="V28" s="35" t="e">
        <f>RANK(S28,$S$9:$S$10)</f>
        <v>#N/A</v>
      </c>
      <c r="X28" s="45"/>
      <c r="Y28" s="41">
        <f t="shared" si="20"/>
        <v>1.5660000000000001</v>
      </c>
      <c r="Z28" s="41">
        <f t="shared" si="21"/>
        <v>6.7</v>
      </c>
      <c r="AA28" s="41">
        <f t="shared" si="22"/>
        <v>0</v>
      </c>
      <c r="AB28" s="41">
        <f t="shared" si="23"/>
        <v>8.266</v>
      </c>
    </row>
    <row r="29" spans="1:28" ht="24.75" customHeight="1">
      <c r="A29" s="282">
        <f>Seznam!B9</f>
        <v>7</v>
      </c>
      <c r="B29" s="2" t="str">
        <f>Seznam!C9</f>
        <v>Veronika Marešová</v>
      </c>
      <c r="C29" s="285"/>
      <c r="D29" s="43"/>
      <c r="E29" s="43"/>
      <c r="F29" s="285"/>
      <c r="G29" s="128">
        <v>1</v>
      </c>
      <c r="H29" s="129">
        <v>1.1000000000000001</v>
      </c>
      <c r="I29" s="130">
        <v>1.9</v>
      </c>
      <c r="J29" s="130"/>
      <c r="K29" s="33">
        <f t="shared" si="16"/>
        <v>1.333</v>
      </c>
      <c r="L29" s="131">
        <v>6</v>
      </c>
      <c r="M29" s="132">
        <v>6.5</v>
      </c>
      <c r="N29" s="130">
        <v>6.4</v>
      </c>
      <c r="O29" s="130">
        <v>5.3</v>
      </c>
      <c r="P29" s="33">
        <f t="shared" si="17"/>
        <v>6.2</v>
      </c>
      <c r="Q29" s="133"/>
      <c r="R29" s="26">
        <f t="shared" si="18"/>
        <v>7.5330000000000004</v>
      </c>
      <c r="S29" s="34">
        <f t="shared" si="19"/>
        <v>7.5330000000000004</v>
      </c>
      <c r="T29" s="34"/>
      <c r="U29" s="24" t="e">
        <f>RANK(R29,$R$9:$R$10)</f>
        <v>#N/A</v>
      </c>
      <c r="V29" s="35" t="e">
        <f>RANK(S29,$S$9:$S$10)</f>
        <v>#N/A</v>
      </c>
      <c r="X29" s="45"/>
      <c r="Y29" s="41">
        <f t="shared" si="20"/>
        <v>1.333</v>
      </c>
      <c r="Z29" s="41">
        <f t="shared" si="21"/>
        <v>6.2</v>
      </c>
      <c r="AA29" s="41">
        <f t="shared" si="22"/>
        <v>0</v>
      </c>
      <c r="AB29" s="41">
        <f t="shared" si="23"/>
        <v>7.5330000000000004</v>
      </c>
    </row>
    <row r="30" spans="1:28" ht="24.75" customHeight="1">
      <c r="A30" s="282">
        <f>Seznam!B10</f>
        <v>11</v>
      </c>
      <c r="B30" s="2" t="str">
        <f>Seznam!C10</f>
        <v>Eliška Němečková</v>
      </c>
      <c r="C30" s="285"/>
      <c r="D30" s="43"/>
      <c r="E30" s="43"/>
      <c r="F30" s="285"/>
      <c r="G30" s="128">
        <v>0.9</v>
      </c>
      <c r="H30" s="129">
        <v>0.3</v>
      </c>
      <c r="I30" s="130">
        <v>1.3</v>
      </c>
      <c r="J30" s="130"/>
      <c r="K30" s="33">
        <f t="shared" si="16"/>
        <v>0.83299999999999996</v>
      </c>
      <c r="L30" s="131">
        <v>6.4</v>
      </c>
      <c r="M30" s="132">
        <v>5.9</v>
      </c>
      <c r="N30" s="130">
        <v>5.5</v>
      </c>
      <c r="O30" s="130">
        <v>6.1</v>
      </c>
      <c r="P30" s="33">
        <f t="shared" si="17"/>
        <v>6</v>
      </c>
      <c r="Q30" s="133"/>
      <c r="R30" s="26">
        <f t="shared" si="18"/>
        <v>6.8330000000000002</v>
      </c>
      <c r="S30" s="34">
        <f t="shared" si="19"/>
        <v>6.8330000000000002</v>
      </c>
      <c r="T30" s="34"/>
      <c r="U30" s="24" t="e">
        <f>RANK(R30,$R$9:$R$10)</f>
        <v>#N/A</v>
      </c>
      <c r="V30" s="35" t="e">
        <f>RANK(S30,$S$9:$S$10)</f>
        <v>#N/A</v>
      </c>
      <c r="X30" s="45"/>
      <c r="Y30" s="41">
        <f t="shared" si="20"/>
        <v>0.83299999999999996</v>
      </c>
      <c r="Z30" s="41">
        <f t="shared" si="21"/>
        <v>6</v>
      </c>
      <c r="AA30" s="41"/>
      <c r="AB30" s="41">
        <f t="shared" si="23"/>
        <v>6.8330000000000002</v>
      </c>
    </row>
  </sheetData>
  <mergeCells count="24">
    <mergeCell ref="F15:F16"/>
    <mergeCell ref="U15:U16"/>
    <mergeCell ref="V15:V16"/>
    <mergeCell ref="A24:A25"/>
    <mergeCell ref="B24:B25"/>
    <mergeCell ref="C24:C25"/>
    <mergeCell ref="D24:D25"/>
    <mergeCell ref="E24:E25"/>
    <mergeCell ref="F24:F25"/>
    <mergeCell ref="U24:U25"/>
    <mergeCell ref="V24:V25"/>
    <mergeCell ref="A15:A16"/>
    <mergeCell ref="B15:B16"/>
    <mergeCell ref="C15:C16"/>
    <mergeCell ref="D15:D16"/>
    <mergeCell ref="E15:E16"/>
    <mergeCell ref="V7:V8"/>
    <mergeCell ref="F7:F8"/>
    <mergeCell ref="U7:U8"/>
    <mergeCell ref="A7:A8"/>
    <mergeCell ref="B7:B8"/>
    <mergeCell ref="C7:C8"/>
    <mergeCell ref="D7:D8"/>
    <mergeCell ref="E7:E8"/>
  </mergeCells>
  <phoneticPr fontId="13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Zeros="0" topLeftCell="A4" zoomScale="75" workbookViewId="0">
      <selection activeCell="P18" sqref="P18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3" hidden="1" customWidth="1"/>
    <col min="5" max="5" width="5.28515625" style="13" hidden="1" customWidth="1"/>
    <col min="6" max="6" width="7.7109375" style="7" hidden="1" customWidth="1"/>
    <col min="7" max="9" width="5.7109375" style="7" customWidth="1"/>
    <col min="10" max="10" width="5.7109375" style="7" hidden="1" customWidth="1"/>
    <col min="11" max="11" width="8.7109375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9.42578125" hidden="1" customWidth="1"/>
    <col min="21" max="21" width="13.7109375" customWidth="1"/>
    <col min="22" max="22" width="16.85546875" bestFit="1" customWidth="1"/>
  </cols>
  <sheetData>
    <row r="1" spans="1:28" ht="22.5">
      <c r="A1" s="6" t="s">
        <v>227</v>
      </c>
      <c r="B1" s="1"/>
      <c r="C1" s="4"/>
      <c r="D1" s="8"/>
      <c r="E1" s="8"/>
      <c r="F1" s="4"/>
      <c r="G1" s="11"/>
      <c r="H1" s="9"/>
      <c r="I1" s="9"/>
      <c r="J1" s="9"/>
      <c r="K1" s="12" t="s">
        <v>228</v>
      </c>
      <c r="L1" s="110" t="s">
        <v>229</v>
      </c>
      <c r="M1" s="110" t="s">
        <v>213</v>
      </c>
      <c r="N1" s="1"/>
      <c r="O1" s="1"/>
      <c r="P1" s="1"/>
      <c r="Q1" s="1"/>
      <c r="R1" s="1"/>
      <c r="S1" s="3"/>
      <c r="T1" s="3"/>
    </row>
    <row r="2" spans="1:28" ht="22.5">
      <c r="A2" s="6"/>
      <c r="B2" s="1"/>
      <c r="C2" s="4"/>
      <c r="D2" s="8"/>
      <c r="E2" s="8"/>
      <c r="F2" s="4"/>
      <c r="G2" s="9"/>
      <c r="H2" s="9"/>
      <c r="I2" s="9"/>
      <c r="J2" s="9"/>
      <c r="K2" s="12"/>
      <c r="L2" s="134">
        <v>3</v>
      </c>
      <c r="M2" s="134">
        <v>4</v>
      </c>
      <c r="N2" s="1"/>
      <c r="O2" s="1"/>
      <c r="P2" s="1"/>
      <c r="Q2" s="1"/>
      <c r="R2" s="1"/>
      <c r="S2" s="3"/>
      <c r="T2" s="3"/>
    </row>
    <row r="3" spans="1:28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  <c r="T3" s="1"/>
    </row>
    <row r="4" spans="1:28" ht="22.5">
      <c r="A4" s="6"/>
      <c r="B4" s="1"/>
      <c r="C4" s="4"/>
      <c r="D4" s="8"/>
      <c r="E4" s="8"/>
      <c r="F4" s="4"/>
      <c r="G4" s="9"/>
      <c r="H4" s="9"/>
      <c r="I4" s="9"/>
      <c r="J4" s="9"/>
      <c r="K4" s="13"/>
      <c r="L4" s="9"/>
      <c r="M4" s="9"/>
      <c r="N4" s="9"/>
      <c r="O4" s="9"/>
      <c r="P4" s="1"/>
      <c r="Q4" s="1"/>
      <c r="R4" s="1"/>
      <c r="S4" s="1"/>
      <c r="T4" s="1"/>
      <c r="U4" s="3"/>
      <c r="V4" s="3" t="s">
        <v>242</v>
      </c>
    </row>
    <row r="5" spans="1:28" ht="22.5">
      <c r="A5" s="6"/>
      <c r="B5" s="1"/>
      <c r="C5" s="4"/>
      <c r="D5" s="8"/>
      <c r="E5" s="8"/>
      <c r="F5" s="4"/>
      <c r="G5" s="9"/>
      <c r="H5" s="9"/>
      <c r="I5" s="9"/>
      <c r="J5" s="9"/>
      <c r="K5" s="13"/>
      <c r="L5" s="10"/>
      <c r="M5" s="10"/>
      <c r="N5" s="10"/>
      <c r="O5" s="10"/>
      <c r="P5" s="1"/>
      <c r="Q5" s="1"/>
      <c r="R5" s="1"/>
      <c r="S5" s="1"/>
      <c r="T5" s="1"/>
      <c r="U5" s="3"/>
      <c r="V5" s="3" t="str">
        <f>Místo</f>
        <v>Milevsko</v>
      </c>
    </row>
    <row r="6" spans="1:28" ht="23.25" thickBot="1">
      <c r="A6" s="6" t="s">
        <v>61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">
        <v>230</v>
      </c>
    </row>
    <row r="7" spans="1:28" ht="24.75" customHeight="1">
      <c r="A7" s="497" t="s">
        <v>209</v>
      </c>
      <c r="B7" s="499" t="s">
        <v>6</v>
      </c>
      <c r="C7" s="501" t="s">
        <v>3</v>
      </c>
      <c r="D7" s="499" t="s">
        <v>4</v>
      </c>
      <c r="E7" s="495" t="s">
        <v>5</v>
      </c>
      <c r="F7" s="495" t="s">
        <v>231</v>
      </c>
      <c r="G7" s="28" t="str">
        <f>Kat3S1</f>
        <v>sestava bez náčiní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505" t="s">
        <v>243</v>
      </c>
      <c r="U7" s="503" t="s">
        <v>244</v>
      </c>
    </row>
    <row r="8" spans="1:28" ht="24.75" customHeight="1" thickBot="1">
      <c r="A8" s="498">
        <v>0</v>
      </c>
      <c r="B8" s="500">
        <v>0</v>
      </c>
      <c r="C8" s="502">
        <v>0</v>
      </c>
      <c r="D8" s="500">
        <v>0</v>
      </c>
      <c r="E8" s="496">
        <v>0</v>
      </c>
      <c r="F8" s="496">
        <v>0</v>
      </c>
      <c r="G8" s="17" t="s">
        <v>229</v>
      </c>
      <c r="H8" s="17" t="s">
        <v>245</v>
      </c>
      <c r="I8" s="17" t="s">
        <v>234</v>
      </c>
      <c r="J8" s="17" t="s">
        <v>235</v>
      </c>
      <c r="K8" s="17" t="s">
        <v>212</v>
      </c>
      <c r="L8" s="23" t="s">
        <v>236</v>
      </c>
      <c r="M8" s="304" t="s">
        <v>237</v>
      </c>
      <c r="N8" s="304" t="s">
        <v>238</v>
      </c>
      <c r="O8" s="304" t="s">
        <v>239</v>
      </c>
      <c r="P8" s="25" t="s">
        <v>213</v>
      </c>
      <c r="Q8" s="22" t="s">
        <v>214</v>
      </c>
      <c r="R8" s="21" t="s">
        <v>215</v>
      </c>
      <c r="S8" s="25"/>
      <c r="T8" s="506"/>
      <c r="U8" s="504"/>
      <c r="W8" s="44" t="s">
        <v>240</v>
      </c>
      <c r="X8" s="44" t="s">
        <v>212</v>
      </c>
      <c r="Y8" s="44" t="s">
        <v>213</v>
      </c>
      <c r="Z8" s="44" t="s">
        <v>241</v>
      </c>
      <c r="AA8" s="44" t="s">
        <v>210</v>
      </c>
    </row>
    <row r="9" spans="1:28" ht="24.75" customHeight="1">
      <c r="A9" s="282">
        <f>Seznam!B11</f>
        <v>1</v>
      </c>
      <c r="B9" s="2" t="str">
        <f>Seznam!C11</f>
        <v>Světlana Moravcová</v>
      </c>
      <c r="C9" s="285">
        <f>Seznam!D11</f>
        <v>2009</v>
      </c>
      <c r="D9" s="43" t="str">
        <f>Seznam!E11</f>
        <v>TJ Slavoj Plzeň</v>
      </c>
      <c r="E9" s="43" t="e">
        <f>Seznam!#REF!</f>
        <v>#REF!</v>
      </c>
      <c r="F9" s="285" t="str">
        <f t="shared" ref="F9:F11" si="0">IF($G$7="sestava bez náčiní","bez"," ")</f>
        <v>bez</v>
      </c>
      <c r="G9" s="128">
        <v>1.7</v>
      </c>
      <c r="H9" s="129">
        <v>1.2</v>
      </c>
      <c r="I9" s="130">
        <v>1.8</v>
      </c>
      <c r="J9" s="130"/>
      <c r="K9" s="33">
        <f t="shared" ref="K9:K11" si="1">IF($L$2=2,TRUNC(SUM(G9:J9)/2*1000)/1000,IF($L$2=3,TRUNC(SUM(G9:J9)/3*1000)/1000,IF($L$2=4,TRUNC(MEDIAN(G9:J9)*1000)/1000,"???")))</f>
        <v>1.5660000000000001</v>
      </c>
      <c r="L9" s="131">
        <v>6</v>
      </c>
      <c r="M9" s="132">
        <v>6.7</v>
      </c>
      <c r="N9" s="130">
        <v>6.8</v>
      </c>
      <c r="O9" s="130">
        <v>7</v>
      </c>
      <c r="P9" s="33">
        <f t="shared" ref="P9:P11" si="2">IF($M$2=2,TRUNC(SUM(L9:M9)/2*1000)/1000,IF($M$2=3,TRUNC(SUM(L9:N9)/3*1000)/1000,IF($M$2=4,TRUNC(MEDIAN(L9:O9)*1000)/1000,"???")))</f>
        <v>6.75</v>
      </c>
      <c r="Q9" s="133"/>
      <c r="R9" s="26">
        <f t="shared" ref="R9:R11" si="3">K9+P9-Q9</f>
        <v>8.3160000000000007</v>
      </c>
      <c r="S9" s="126" t="s">
        <v>244</v>
      </c>
      <c r="T9" s="24">
        <f>RANK(R9,$R$9:$R$11)</f>
        <v>1</v>
      </c>
      <c r="U9" s="35" t="s">
        <v>244</v>
      </c>
      <c r="W9" s="45" t="str">
        <f t="shared" ref="W9:W11" si="4">F9</f>
        <v>bez</v>
      </c>
      <c r="X9" s="41">
        <f t="shared" ref="X9:X11" si="5">K9</f>
        <v>1.5660000000000001</v>
      </c>
      <c r="Y9" s="41">
        <f t="shared" ref="Y9:AA11" si="6">P9</f>
        <v>6.75</v>
      </c>
      <c r="Z9" s="41">
        <f t="shared" si="6"/>
        <v>0</v>
      </c>
      <c r="AA9" s="41">
        <f t="shared" si="6"/>
        <v>8.3160000000000007</v>
      </c>
    </row>
    <row r="10" spans="1:28" ht="24.75" customHeight="1">
      <c r="A10" s="282">
        <f>Seznam!B12</f>
        <v>2</v>
      </c>
      <c r="B10" s="2" t="str">
        <f>Seznam!C12</f>
        <v>Zuzana Nábělková</v>
      </c>
      <c r="C10" s="285">
        <f>Seznam!D12</f>
        <v>2009</v>
      </c>
      <c r="D10" s="43" t="str">
        <f>Seznam!E12</f>
        <v>Středisko volného času Bruntál</v>
      </c>
      <c r="E10" s="43">
        <f>Seznam!F6</f>
        <v>0</v>
      </c>
      <c r="F10" s="285" t="str">
        <f t="shared" si="0"/>
        <v>bez</v>
      </c>
      <c r="G10" s="128">
        <v>1.4</v>
      </c>
      <c r="H10" s="129">
        <v>1.6</v>
      </c>
      <c r="I10" s="130">
        <v>1.3</v>
      </c>
      <c r="J10" s="130"/>
      <c r="K10" s="33">
        <f t="shared" si="1"/>
        <v>1.4330000000000001</v>
      </c>
      <c r="L10" s="131">
        <v>6.8</v>
      </c>
      <c r="M10" s="132">
        <v>5.5</v>
      </c>
      <c r="N10" s="130">
        <v>6.1</v>
      </c>
      <c r="O10" s="130">
        <v>6.8</v>
      </c>
      <c r="P10" s="33">
        <f t="shared" si="2"/>
        <v>6.45</v>
      </c>
      <c r="Q10" s="133"/>
      <c r="R10" s="26">
        <f t="shared" si="3"/>
        <v>7.883</v>
      </c>
      <c r="S10" s="121" t="s">
        <v>244</v>
      </c>
      <c r="T10" s="24">
        <f>RANK(R10,$R$9:$R$11)</f>
        <v>2</v>
      </c>
      <c r="U10" s="35" t="s">
        <v>244</v>
      </c>
      <c r="W10" s="45" t="str">
        <f t="shared" si="4"/>
        <v>bez</v>
      </c>
      <c r="X10" s="41">
        <f t="shared" si="5"/>
        <v>1.4330000000000001</v>
      </c>
      <c r="Y10" s="41">
        <f t="shared" si="6"/>
        <v>6.45</v>
      </c>
      <c r="Z10" s="41">
        <f t="shared" si="6"/>
        <v>0</v>
      </c>
      <c r="AA10" s="41">
        <f t="shared" si="6"/>
        <v>7.883</v>
      </c>
    </row>
    <row r="11" spans="1:28" ht="24.75" customHeight="1">
      <c r="A11" s="282">
        <f>Seznam!B13</f>
        <v>3</v>
      </c>
      <c r="B11" s="2" t="str">
        <f>Seznam!C13</f>
        <v>Kateřina Vinšová</v>
      </c>
      <c r="C11" s="285">
        <f>Seznam!D13</f>
        <v>2009</v>
      </c>
      <c r="D11" s="43" t="str">
        <f>Seznam!E13</f>
        <v>TJ Slavoj Plzeň</v>
      </c>
      <c r="E11" s="43" t="e">
        <f>Seznam!#REF!</f>
        <v>#REF!</v>
      </c>
      <c r="F11" s="285" t="str">
        <f t="shared" si="0"/>
        <v>bez</v>
      </c>
      <c r="G11" s="128">
        <v>1.5</v>
      </c>
      <c r="H11" s="129">
        <v>1</v>
      </c>
      <c r="I11" s="130">
        <v>0.7</v>
      </c>
      <c r="J11" s="130"/>
      <c r="K11" s="33">
        <f t="shared" si="1"/>
        <v>1.0660000000000001</v>
      </c>
      <c r="L11" s="131">
        <v>6</v>
      </c>
      <c r="M11" s="132">
        <v>5.3</v>
      </c>
      <c r="N11" s="130">
        <v>6</v>
      </c>
      <c r="O11" s="130">
        <v>6</v>
      </c>
      <c r="P11" s="33">
        <f t="shared" si="2"/>
        <v>6</v>
      </c>
      <c r="Q11" s="133"/>
      <c r="R11" s="26">
        <f t="shared" si="3"/>
        <v>7.0659999999999998</v>
      </c>
      <c r="S11" s="121" t="s">
        <v>244</v>
      </c>
      <c r="T11" s="24">
        <f>RANK(R11,$R$9:$R$11)</f>
        <v>3</v>
      </c>
      <c r="U11" s="35" t="s">
        <v>244</v>
      </c>
      <c r="W11" s="45" t="str">
        <f t="shared" si="4"/>
        <v>bez</v>
      </c>
      <c r="X11" s="41">
        <f t="shared" si="5"/>
        <v>1.0660000000000001</v>
      </c>
      <c r="Y11" s="41">
        <f t="shared" si="6"/>
        <v>6</v>
      </c>
      <c r="Z11" s="41">
        <f t="shared" si="6"/>
        <v>0</v>
      </c>
      <c r="AA11" s="41">
        <f t="shared" si="6"/>
        <v>7.0659999999999998</v>
      </c>
    </row>
    <row r="12" spans="1:28" ht="24.75" customHeight="1"/>
    <row r="13" spans="1:28" ht="24.75" customHeight="1" thickBot="1"/>
    <row r="14" spans="1:28" ht="15.75">
      <c r="A14" s="497" t="s">
        <v>209</v>
      </c>
      <c r="B14" s="499" t="s">
        <v>6</v>
      </c>
      <c r="C14" s="501" t="s">
        <v>3</v>
      </c>
      <c r="D14" s="499" t="s">
        <v>4</v>
      </c>
      <c r="E14" s="495" t="s">
        <v>5</v>
      </c>
      <c r="F14" s="495" t="s">
        <v>231</v>
      </c>
      <c r="G14" s="28" t="s">
        <v>200</v>
      </c>
      <c r="H14" s="27"/>
      <c r="I14" s="27"/>
      <c r="J14" s="27"/>
      <c r="K14" s="27"/>
      <c r="L14" s="29"/>
      <c r="M14" s="29"/>
      <c r="N14" s="29"/>
      <c r="O14" s="29"/>
      <c r="P14" s="29"/>
      <c r="Q14" s="19">
        <v>0</v>
      </c>
      <c r="R14" s="30">
        <v>0</v>
      </c>
      <c r="S14" s="114"/>
      <c r="T14" s="505" t="s">
        <v>246</v>
      </c>
      <c r="U14" s="493" t="s">
        <v>247</v>
      </c>
    </row>
    <row r="15" spans="1:28" ht="15.75">
      <c r="A15" s="510">
        <v>0</v>
      </c>
      <c r="B15" s="458">
        <v>0</v>
      </c>
      <c r="C15" s="460">
        <v>0</v>
      </c>
      <c r="D15" s="458">
        <v>0</v>
      </c>
      <c r="E15" s="507">
        <v>0</v>
      </c>
      <c r="F15" s="507">
        <v>0</v>
      </c>
      <c r="G15" s="277" t="s">
        <v>229</v>
      </c>
      <c r="H15" s="277" t="s">
        <v>245</v>
      </c>
      <c r="I15" s="277" t="s">
        <v>234</v>
      </c>
      <c r="J15" s="277" t="s">
        <v>235</v>
      </c>
      <c r="K15" s="277" t="s">
        <v>212</v>
      </c>
      <c r="L15" s="278" t="s">
        <v>236</v>
      </c>
      <c r="M15" s="283" t="s">
        <v>237</v>
      </c>
      <c r="N15" s="283" t="s">
        <v>238</v>
      </c>
      <c r="O15" s="283" t="s">
        <v>239</v>
      </c>
      <c r="P15" s="279" t="s">
        <v>213</v>
      </c>
      <c r="Q15" s="280" t="s">
        <v>214</v>
      </c>
      <c r="R15" s="281" t="s">
        <v>215</v>
      </c>
      <c r="S15" s="279" t="s">
        <v>210</v>
      </c>
      <c r="T15" s="508"/>
      <c r="U15" s="509"/>
      <c r="W15" s="44" t="s">
        <v>240</v>
      </c>
      <c r="X15" s="44" t="s">
        <v>212</v>
      </c>
      <c r="Y15" s="44" t="s">
        <v>213</v>
      </c>
      <c r="Z15" s="44" t="s">
        <v>241</v>
      </c>
      <c r="AA15" s="44" t="s">
        <v>210</v>
      </c>
      <c r="AB15" s="44" t="s">
        <v>215</v>
      </c>
    </row>
    <row r="16" spans="1:28" ht="24.75" customHeight="1">
      <c r="A16" s="264">
        <f>Seznam!B11</f>
        <v>1</v>
      </c>
      <c r="B16" s="265" t="str">
        <f>Seznam!C11</f>
        <v>Světlana Moravcová</v>
      </c>
      <c r="C16" s="266">
        <f>Seznam!D11</f>
        <v>2009</v>
      </c>
      <c r="D16" s="267" t="str">
        <f>Seznam!E11</f>
        <v>TJ Slavoj Plzeň</v>
      </c>
      <c r="E16" s="267">
        <f>Seznam!F6</f>
        <v>0</v>
      </c>
      <c r="F16" s="268" t="str">
        <f t="shared" ref="F16:F17" si="7">IF($G$13="sestava bez náčiní","bez"," ")</f>
        <v xml:space="preserve"> </v>
      </c>
      <c r="G16" s="269">
        <v>1.3</v>
      </c>
      <c r="H16" s="270">
        <v>1.1000000000000001</v>
      </c>
      <c r="I16" s="271">
        <v>0.9</v>
      </c>
      <c r="J16" s="271"/>
      <c r="K16" s="272">
        <f t="shared" ref="K16:K18" si="8">IF($L$2=2,TRUNC(SUM(G16:J16)/2*1000)/1000,IF($L$2=3,TRUNC(SUM(G16:J16)/3*1000)/1000,IF($L$2=4,TRUNC(MEDIAN(G16:J16)*1000)/1000,"???")))</f>
        <v>1.1000000000000001</v>
      </c>
      <c r="L16" s="273">
        <v>5</v>
      </c>
      <c r="M16" s="274">
        <v>6.4</v>
      </c>
      <c r="N16" s="271">
        <v>5.7</v>
      </c>
      <c r="O16" s="271">
        <v>5.8</v>
      </c>
      <c r="P16" s="272">
        <f t="shared" ref="P16:P18" si="9">IF($M$2=2,TRUNC(SUM(L16:M16)/2*1000)/1000,IF($M$2=3,TRUNC(SUM(L16:N16)/3*1000)/1000,IF($M$2=4,TRUNC(MEDIAN(L16:O16)*1000)/1000,"???")))</f>
        <v>5.75</v>
      </c>
      <c r="Q16" s="133"/>
      <c r="R16" s="26">
        <f t="shared" ref="R16:R18" si="10">K16+P16-Q16</f>
        <v>6.85</v>
      </c>
      <c r="S16" s="34">
        <f>R9+R16</f>
        <v>15.166</v>
      </c>
      <c r="T16" s="275">
        <f>RANK(R16,$R$15:$R$18)</f>
        <v>1</v>
      </c>
      <c r="U16" s="276">
        <f>RANK(S16,$S$15:$S$18)</f>
        <v>1</v>
      </c>
      <c r="W16" s="45" t="str">
        <f t="shared" ref="W16:W17" si="11">F16</f>
        <v xml:space="preserve"> </v>
      </c>
      <c r="X16" s="41">
        <f t="shared" ref="X16:X18" si="12">K16</f>
        <v>1.1000000000000001</v>
      </c>
      <c r="Y16" s="41">
        <f t="shared" ref="Y16:AB18" si="13">P16</f>
        <v>5.75</v>
      </c>
      <c r="Z16" s="41">
        <f t="shared" si="13"/>
        <v>0</v>
      </c>
      <c r="AA16" s="41">
        <f t="shared" si="13"/>
        <v>6.85</v>
      </c>
      <c r="AB16" s="41">
        <f t="shared" si="13"/>
        <v>15.166</v>
      </c>
    </row>
    <row r="17" spans="1:28" ht="24.75" customHeight="1">
      <c r="A17" s="282">
        <f>Seznam!B12</f>
        <v>2</v>
      </c>
      <c r="B17" s="2" t="str">
        <f>Seznam!C12</f>
        <v>Zuzana Nábělková</v>
      </c>
      <c r="C17" s="285">
        <f>Seznam!D12</f>
        <v>2009</v>
      </c>
      <c r="D17" s="43" t="str">
        <f>Seznam!E12</f>
        <v>Středisko volného času Bruntál</v>
      </c>
      <c r="E17" s="43" t="e">
        <f>Seznam!#REF!</f>
        <v>#REF!</v>
      </c>
      <c r="F17" s="135" t="str">
        <f t="shared" si="7"/>
        <v xml:space="preserve"> </v>
      </c>
      <c r="G17" s="128">
        <v>1.1000000000000001</v>
      </c>
      <c r="H17" s="129">
        <v>0.9</v>
      </c>
      <c r="I17" s="130">
        <v>0.7</v>
      </c>
      <c r="J17" s="130"/>
      <c r="K17" s="33">
        <f t="shared" si="8"/>
        <v>0.9</v>
      </c>
      <c r="L17" s="131">
        <v>3.7</v>
      </c>
      <c r="M17" s="132">
        <v>5</v>
      </c>
      <c r="N17" s="130">
        <v>5.2</v>
      </c>
      <c r="O17" s="130">
        <v>5</v>
      </c>
      <c r="P17" s="33">
        <f t="shared" si="9"/>
        <v>5</v>
      </c>
      <c r="Q17" s="133"/>
      <c r="R17" s="26">
        <f t="shared" si="10"/>
        <v>5.9</v>
      </c>
      <c r="S17" s="34">
        <f>R10+R17</f>
        <v>13.783000000000001</v>
      </c>
      <c r="T17" s="24">
        <f>RANK(R17,$R$15:$R$18)</f>
        <v>2</v>
      </c>
      <c r="U17" s="35">
        <f>RANK(S17,$S$15:$S$18)</f>
        <v>2</v>
      </c>
      <c r="W17" s="45" t="str">
        <f t="shared" si="11"/>
        <v xml:space="preserve"> </v>
      </c>
      <c r="X17" s="41">
        <f t="shared" si="12"/>
        <v>0.9</v>
      </c>
      <c r="Y17" s="41">
        <f t="shared" si="13"/>
        <v>5</v>
      </c>
      <c r="Z17" s="41">
        <f t="shared" si="13"/>
        <v>0</v>
      </c>
      <c r="AA17" s="41">
        <f t="shared" si="13"/>
        <v>5.9</v>
      </c>
      <c r="AB17" s="41">
        <f t="shared" si="13"/>
        <v>13.783000000000001</v>
      </c>
    </row>
    <row r="18" spans="1:28" ht="24.75" customHeight="1">
      <c r="A18" s="282">
        <f>Seznam!B13</f>
        <v>3</v>
      </c>
      <c r="B18" s="2" t="str">
        <f>Seznam!C13</f>
        <v>Kateřina Vinšová</v>
      </c>
      <c r="C18" s="285">
        <f>Seznam!D13</f>
        <v>2009</v>
      </c>
      <c r="D18" s="43" t="str">
        <f>Seznam!E13</f>
        <v>TJ Slavoj Plzeň</v>
      </c>
      <c r="E18" s="43"/>
      <c r="F18" s="135"/>
      <c r="G18" s="128">
        <v>0.4</v>
      </c>
      <c r="H18" s="129">
        <v>0.6</v>
      </c>
      <c r="I18" s="130">
        <v>1</v>
      </c>
      <c r="J18" s="130"/>
      <c r="K18" s="33">
        <f t="shared" si="8"/>
        <v>0.66600000000000004</v>
      </c>
      <c r="L18" s="131">
        <v>5.4</v>
      </c>
      <c r="M18" s="132">
        <v>4.9000000000000004</v>
      </c>
      <c r="N18" s="130">
        <v>5.4</v>
      </c>
      <c r="O18" s="130">
        <v>4.5999999999999996</v>
      </c>
      <c r="P18" s="33">
        <f t="shared" si="9"/>
        <v>5.15</v>
      </c>
      <c r="Q18" s="133"/>
      <c r="R18" s="26">
        <f t="shared" si="10"/>
        <v>5.8160000000000007</v>
      </c>
      <c r="S18" s="34">
        <f>R11+R18</f>
        <v>12.882000000000001</v>
      </c>
      <c r="T18" s="24">
        <f>RANK(R18,$R$15:$R$18)</f>
        <v>3</v>
      </c>
      <c r="U18" s="35">
        <f>RANK(S18,$S$15:$S$18)</f>
        <v>3</v>
      </c>
      <c r="W18" s="45"/>
      <c r="X18" s="41">
        <f t="shared" si="12"/>
        <v>0.66600000000000004</v>
      </c>
      <c r="Y18" s="41">
        <f t="shared" si="13"/>
        <v>5.15</v>
      </c>
      <c r="Z18" s="41">
        <f t="shared" si="13"/>
        <v>0</v>
      </c>
      <c r="AA18" s="41">
        <f t="shared" si="13"/>
        <v>5.8160000000000007</v>
      </c>
      <c r="AB18" s="41">
        <f t="shared" si="13"/>
        <v>12.882000000000001</v>
      </c>
    </row>
  </sheetData>
  <mergeCells count="16">
    <mergeCell ref="F14:F15"/>
    <mergeCell ref="T14:T15"/>
    <mergeCell ref="U14:U15"/>
    <mergeCell ref="A14:A15"/>
    <mergeCell ref="B14:B15"/>
    <mergeCell ref="C14:C15"/>
    <mergeCell ref="D14:D15"/>
    <mergeCell ref="E14:E15"/>
    <mergeCell ref="F7:F8"/>
    <mergeCell ref="U7:U8"/>
    <mergeCell ref="A7:A8"/>
    <mergeCell ref="B7:B8"/>
    <mergeCell ref="C7:C8"/>
    <mergeCell ref="D7:D8"/>
    <mergeCell ref="E7:E8"/>
    <mergeCell ref="T7:T8"/>
  </mergeCells>
  <phoneticPr fontId="13" type="noConversion"/>
  <printOptions horizontalCentered="1"/>
  <pageMargins left="0.39370078740157483" right="0.39370078740157483" top="0.78740157480314965" bottom="0.39370078740157483" header="0" footer="0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Zeros="0" topLeftCell="A19" zoomScale="75" workbookViewId="0">
      <selection activeCell="P47" sqref="P47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5" style="13" customWidth="1"/>
    <col min="5" max="5" width="5.28515625" style="13" customWidth="1"/>
    <col min="6" max="6" width="7.7109375" style="7" hidden="1" customWidth="1"/>
    <col min="7" max="9" width="5.7109375" style="7" customWidth="1"/>
    <col min="10" max="10" width="5.7109375" style="7" hidden="1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227</v>
      </c>
      <c r="B1" s="1"/>
      <c r="C1" s="4"/>
      <c r="D1" s="8"/>
      <c r="E1" s="8"/>
      <c r="F1" s="4"/>
      <c r="G1" s="11"/>
      <c r="H1" s="9"/>
      <c r="I1" s="9"/>
      <c r="J1" s="9"/>
      <c r="K1" s="9"/>
      <c r="L1" s="110" t="s">
        <v>212</v>
      </c>
      <c r="M1" s="110" t="s">
        <v>213</v>
      </c>
      <c r="N1" s="125"/>
      <c r="O1" s="125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134">
        <v>3</v>
      </c>
      <c r="M2" s="134">
        <v>4</v>
      </c>
      <c r="N2" s="125"/>
      <c r="O2" s="125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207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77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230</v>
      </c>
    </row>
    <row r="7" spans="1:27" ht="16.5" customHeight="1">
      <c r="A7" s="497" t="s">
        <v>209</v>
      </c>
      <c r="B7" s="499" t="s">
        <v>6</v>
      </c>
      <c r="C7" s="501" t="s">
        <v>3</v>
      </c>
      <c r="D7" s="499" t="s">
        <v>4</v>
      </c>
      <c r="E7" s="495" t="s">
        <v>5</v>
      </c>
      <c r="F7" s="495" t="s">
        <v>231</v>
      </c>
      <c r="G7" s="28" t="str">
        <f>Kat3S1</f>
        <v>sestava bez náčiní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505" t="s">
        <v>243</v>
      </c>
      <c r="U7" s="503" t="s">
        <v>244</v>
      </c>
    </row>
    <row r="8" spans="1:27" ht="16.5" customHeight="1" thickBot="1">
      <c r="A8" s="498">
        <v>0</v>
      </c>
      <c r="B8" s="500">
        <v>0</v>
      </c>
      <c r="C8" s="502">
        <v>0</v>
      </c>
      <c r="D8" s="500">
        <v>0</v>
      </c>
      <c r="E8" s="496">
        <v>0</v>
      </c>
      <c r="F8" s="496">
        <v>0</v>
      </c>
      <c r="G8" s="17" t="s">
        <v>229</v>
      </c>
      <c r="H8" s="17" t="s">
        <v>245</v>
      </c>
      <c r="I8" s="17" t="s">
        <v>234</v>
      </c>
      <c r="J8" s="17" t="s">
        <v>235</v>
      </c>
      <c r="K8" s="17" t="s">
        <v>212</v>
      </c>
      <c r="L8" s="23" t="s">
        <v>236</v>
      </c>
      <c r="M8" s="304" t="s">
        <v>237</v>
      </c>
      <c r="N8" s="304" t="s">
        <v>238</v>
      </c>
      <c r="O8" s="304" t="s">
        <v>239</v>
      </c>
      <c r="P8" s="25" t="s">
        <v>213</v>
      </c>
      <c r="Q8" s="22" t="s">
        <v>214</v>
      </c>
      <c r="R8" s="21" t="s">
        <v>215</v>
      </c>
      <c r="S8" s="25"/>
      <c r="T8" s="506"/>
      <c r="U8" s="504"/>
      <c r="W8" s="44" t="s">
        <v>240</v>
      </c>
      <c r="X8" s="44" t="s">
        <v>212</v>
      </c>
      <c r="Y8" s="44" t="s">
        <v>213</v>
      </c>
      <c r="Z8" s="44" t="s">
        <v>241</v>
      </c>
      <c r="AA8" s="44" t="s">
        <v>210</v>
      </c>
    </row>
    <row r="9" spans="1:27" ht="24.95" customHeight="1">
      <c r="A9" s="282">
        <f>Seznam!B14</f>
        <v>1</v>
      </c>
      <c r="B9" s="2" t="str">
        <f>Seznam!C14</f>
        <v>Lucie Brožková</v>
      </c>
      <c r="C9" s="285">
        <f>Seznam!D14</f>
        <v>2008</v>
      </c>
      <c r="D9" s="43" t="str">
        <f>Seznam!E14</f>
        <v>TJ Slavoj Plzeň</v>
      </c>
      <c r="E9" s="43" t="e">
        <f>Seznam!#REF!</f>
        <v>#REF!</v>
      </c>
      <c r="F9" s="285" t="str">
        <f t="shared" ref="F9:F20" si="0">IF($G$7="sestava bez náčiní","bez"," ")</f>
        <v>bez</v>
      </c>
      <c r="G9" s="128">
        <v>0.8</v>
      </c>
      <c r="H9" s="129">
        <v>0.4</v>
      </c>
      <c r="I9" s="130">
        <v>1.3</v>
      </c>
      <c r="J9" s="130"/>
      <c r="K9" s="33">
        <f t="shared" ref="K9:K22" si="1">IF($L$2=2,TRUNC(SUM(G9:J9)/2*1000)/1000,IF($L$2=3,TRUNC(SUM(G9:J9)/3*1000)/1000,IF($L$2=4,TRUNC(MEDIAN(G9:J9)*1000)/1000,"???")))</f>
        <v>0.83299999999999996</v>
      </c>
      <c r="L9" s="131">
        <v>6.5</v>
      </c>
      <c r="M9" s="132">
        <v>6.2</v>
      </c>
      <c r="N9" s="130">
        <v>6.4</v>
      </c>
      <c r="O9" s="130">
        <v>6.1</v>
      </c>
      <c r="P9" s="33">
        <f t="shared" ref="P9:P22" si="2">IF($M$2=2,TRUNC(SUM(L9:M9)/2*1000)/1000,IF($M$2=3,TRUNC(SUM(L9:N9)/3*1000)/1000,IF($M$2=4,TRUNC(MEDIAN(L9:O9)*1000)/1000,"???")))</f>
        <v>6.3</v>
      </c>
      <c r="Q9" s="133"/>
      <c r="R9" s="26">
        <f t="shared" ref="R9:R22" si="3">K9+P9-Q9</f>
        <v>7.133</v>
      </c>
      <c r="S9" s="126" t="s">
        <v>244</v>
      </c>
      <c r="T9" s="24">
        <f t="shared" ref="T9:T22" si="4">RANK(R9,$R$9:$R$22)</f>
        <v>10</v>
      </c>
      <c r="U9" s="35" t="s">
        <v>244</v>
      </c>
      <c r="W9" s="45" t="str">
        <f t="shared" ref="W9:W20" si="5">F9</f>
        <v>bez</v>
      </c>
      <c r="X9" s="41">
        <f t="shared" ref="X9:X22" si="6">K9</f>
        <v>0.83299999999999996</v>
      </c>
      <c r="Y9" s="41">
        <f t="shared" ref="Y9:AA22" si="7">P9</f>
        <v>6.3</v>
      </c>
      <c r="Z9" s="41">
        <f t="shared" si="7"/>
        <v>0</v>
      </c>
      <c r="AA9" s="41">
        <f t="shared" si="7"/>
        <v>7.133</v>
      </c>
    </row>
    <row r="10" spans="1:27" ht="24.95" customHeight="1">
      <c r="A10" s="282">
        <f>Seznam!B15</f>
        <v>2</v>
      </c>
      <c r="B10" s="2" t="str">
        <f>Seznam!C15</f>
        <v>Nikol Blažková</v>
      </c>
      <c r="C10" s="285">
        <f>Seznam!D15</f>
        <v>2008</v>
      </c>
      <c r="D10" s="43" t="str">
        <f>Seznam!E15</f>
        <v>RG Proactive Milevsko</v>
      </c>
      <c r="E10" s="43">
        <f>Seznam!F6</f>
        <v>0</v>
      </c>
      <c r="F10" s="285" t="str">
        <f t="shared" si="0"/>
        <v>bez</v>
      </c>
      <c r="G10" s="128">
        <v>1.4</v>
      </c>
      <c r="H10" s="129">
        <v>0.8</v>
      </c>
      <c r="I10" s="130">
        <v>0.8</v>
      </c>
      <c r="J10" s="130"/>
      <c r="K10" s="33">
        <f t="shared" si="1"/>
        <v>1</v>
      </c>
      <c r="L10" s="131">
        <v>5.4</v>
      </c>
      <c r="M10" s="132">
        <v>5.8</v>
      </c>
      <c r="N10" s="130">
        <v>5.9</v>
      </c>
      <c r="O10" s="130">
        <v>5.2</v>
      </c>
      <c r="P10" s="33">
        <f t="shared" si="2"/>
        <v>5.6</v>
      </c>
      <c r="Q10" s="133"/>
      <c r="R10" s="26">
        <f t="shared" si="3"/>
        <v>6.6</v>
      </c>
      <c r="S10" s="121" t="s">
        <v>244</v>
      </c>
      <c r="T10" s="24">
        <f t="shared" si="4"/>
        <v>13</v>
      </c>
      <c r="U10" s="35" t="s">
        <v>244</v>
      </c>
      <c r="W10" s="45" t="str">
        <f t="shared" si="5"/>
        <v>bez</v>
      </c>
      <c r="X10" s="41">
        <f t="shared" si="6"/>
        <v>1</v>
      </c>
      <c r="Y10" s="41">
        <f t="shared" si="7"/>
        <v>5.6</v>
      </c>
      <c r="Z10" s="41">
        <f t="shared" si="7"/>
        <v>0</v>
      </c>
      <c r="AA10" s="41">
        <f t="shared" si="7"/>
        <v>6.6</v>
      </c>
    </row>
    <row r="11" spans="1:27" ht="24.95" customHeight="1">
      <c r="A11" s="282">
        <f>Seznam!B16</f>
        <v>3</v>
      </c>
      <c r="B11" s="2" t="str">
        <f>Seznam!C16</f>
        <v>Ema Matúšová</v>
      </c>
      <c r="C11" s="285">
        <f>Seznam!D16</f>
        <v>2008</v>
      </c>
      <c r="D11" s="43" t="str">
        <f>Seznam!E16</f>
        <v>TJ Bohemians Praha</v>
      </c>
      <c r="E11" s="43" t="e">
        <f>Seznam!#REF!</f>
        <v>#REF!</v>
      </c>
      <c r="F11" s="285" t="str">
        <f t="shared" si="0"/>
        <v>bez</v>
      </c>
      <c r="G11" s="128">
        <v>1.4</v>
      </c>
      <c r="H11" s="129">
        <v>1.8</v>
      </c>
      <c r="I11" s="130">
        <v>1.1000000000000001</v>
      </c>
      <c r="J11" s="130"/>
      <c r="K11" s="33">
        <f t="shared" si="1"/>
        <v>1.4330000000000001</v>
      </c>
      <c r="L11" s="131">
        <v>6.7</v>
      </c>
      <c r="M11" s="132">
        <v>6.6</v>
      </c>
      <c r="N11" s="130">
        <v>6.9</v>
      </c>
      <c r="O11" s="130">
        <v>7</v>
      </c>
      <c r="P11" s="33">
        <f t="shared" si="2"/>
        <v>6.8</v>
      </c>
      <c r="Q11" s="133"/>
      <c r="R11" s="26">
        <f t="shared" si="3"/>
        <v>8.2330000000000005</v>
      </c>
      <c r="S11" s="121" t="s">
        <v>244</v>
      </c>
      <c r="T11" s="24">
        <f t="shared" si="4"/>
        <v>4</v>
      </c>
      <c r="U11" s="35" t="s">
        <v>244</v>
      </c>
      <c r="W11" s="45" t="str">
        <f t="shared" si="5"/>
        <v>bez</v>
      </c>
      <c r="X11" s="41">
        <f t="shared" si="6"/>
        <v>1.4330000000000001</v>
      </c>
      <c r="Y11" s="41">
        <f t="shared" si="7"/>
        <v>6.8</v>
      </c>
      <c r="Z11" s="41">
        <f t="shared" si="7"/>
        <v>0</v>
      </c>
      <c r="AA11" s="41">
        <f t="shared" si="7"/>
        <v>8.2330000000000005</v>
      </c>
    </row>
    <row r="12" spans="1:27" ht="24.95" customHeight="1">
      <c r="A12" s="111">
        <f>Seznam!B17</f>
        <v>4</v>
      </c>
      <c r="B12" s="112" t="str">
        <f>Seznam!C17</f>
        <v>Karolína Koželuhová</v>
      </c>
      <c r="C12" s="260">
        <f>Seznam!D17</f>
        <v>2008</v>
      </c>
      <c r="D12" s="113" t="str">
        <f>Seznam!E17</f>
        <v>TJ Slavoj Plzeň</v>
      </c>
      <c r="E12" s="113"/>
      <c r="F12" s="285"/>
      <c r="G12" s="128">
        <v>1.2</v>
      </c>
      <c r="H12" s="129">
        <v>0.7</v>
      </c>
      <c r="I12" s="130">
        <v>0.4</v>
      </c>
      <c r="J12" s="130"/>
      <c r="K12" s="33">
        <f t="shared" si="1"/>
        <v>0.76600000000000001</v>
      </c>
      <c r="L12" s="131">
        <v>6</v>
      </c>
      <c r="M12" s="132">
        <v>6.7</v>
      </c>
      <c r="N12" s="130">
        <v>5.7</v>
      </c>
      <c r="O12" s="130">
        <v>6.7</v>
      </c>
      <c r="P12" s="33">
        <f t="shared" si="2"/>
        <v>6.35</v>
      </c>
      <c r="Q12" s="133"/>
      <c r="R12" s="26">
        <f t="shared" si="3"/>
        <v>7.1159999999999997</v>
      </c>
      <c r="S12" s="121"/>
      <c r="T12" s="24">
        <f t="shared" si="4"/>
        <v>11</v>
      </c>
      <c r="U12" s="35"/>
      <c r="W12" s="45"/>
      <c r="X12" s="41">
        <f t="shared" si="6"/>
        <v>0.76600000000000001</v>
      </c>
      <c r="Y12" s="41">
        <f t="shared" si="7"/>
        <v>6.35</v>
      </c>
      <c r="Z12" s="41">
        <f t="shared" si="7"/>
        <v>0</v>
      </c>
      <c r="AA12" s="41">
        <f t="shared" si="7"/>
        <v>7.1159999999999997</v>
      </c>
    </row>
    <row r="13" spans="1:27" ht="24.95" customHeight="1">
      <c r="A13" s="111">
        <f>Seznam!B18</f>
        <v>5</v>
      </c>
      <c r="B13" s="112" t="str">
        <f>Seznam!C18</f>
        <v>Kristina Procházková</v>
      </c>
      <c r="C13" s="260">
        <f>Seznam!D18</f>
        <v>2008</v>
      </c>
      <c r="D13" s="113" t="str">
        <f>Seznam!E18</f>
        <v>RG Proactive Milevsko</v>
      </c>
      <c r="E13" s="113"/>
      <c r="F13" s="285"/>
      <c r="G13" s="128">
        <v>1.4</v>
      </c>
      <c r="H13" s="129">
        <v>1.4</v>
      </c>
      <c r="I13" s="130">
        <v>1.3</v>
      </c>
      <c r="J13" s="130"/>
      <c r="K13" s="33">
        <f t="shared" si="1"/>
        <v>1.3660000000000001</v>
      </c>
      <c r="L13" s="131">
        <v>6.7</v>
      </c>
      <c r="M13" s="132">
        <v>6.8</v>
      </c>
      <c r="N13" s="130">
        <v>6.5</v>
      </c>
      <c r="O13" s="130">
        <v>5.8</v>
      </c>
      <c r="P13" s="33">
        <f t="shared" si="2"/>
        <v>6.6</v>
      </c>
      <c r="Q13" s="133"/>
      <c r="R13" s="26">
        <f t="shared" si="3"/>
        <v>7.9659999999999993</v>
      </c>
      <c r="S13" s="121"/>
      <c r="T13" s="24">
        <f t="shared" si="4"/>
        <v>7</v>
      </c>
      <c r="U13" s="35"/>
      <c r="W13" s="45"/>
      <c r="X13" s="41">
        <f t="shared" si="6"/>
        <v>1.3660000000000001</v>
      </c>
      <c r="Y13" s="41">
        <f t="shared" si="7"/>
        <v>6.6</v>
      </c>
      <c r="Z13" s="41">
        <f t="shared" si="7"/>
        <v>0</v>
      </c>
      <c r="AA13" s="41">
        <f t="shared" si="7"/>
        <v>7.9659999999999993</v>
      </c>
    </row>
    <row r="14" spans="1:27" ht="24.95" customHeight="1">
      <c r="A14" s="111">
        <f>Seznam!B19</f>
        <v>6</v>
      </c>
      <c r="B14" s="112" t="str">
        <f>Seznam!C19</f>
        <v>Eva Samková</v>
      </c>
      <c r="C14" s="260">
        <f>Seznam!D19</f>
        <v>2008</v>
      </c>
      <c r="D14" s="113" t="str">
        <f>Seznam!E19</f>
        <v>TJ Slavoj Plzeň</v>
      </c>
      <c r="E14" s="113"/>
      <c r="F14" s="285"/>
      <c r="G14" s="128">
        <v>0.4</v>
      </c>
      <c r="H14" s="129">
        <v>0.5</v>
      </c>
      <c r="I14" s="130">
        <v>1.1000000000000001</v>
      </c>
      <c r="J14" s="130"/>
      <c r="K14" s="33">
        <f t="shared" si="1"/>
        <v>0.66600000000000004</v>
      </c>
      <c r="L14" s="131">
        <v>6.7</v>
      </c>
      <c r="M14" s="132">
        <v>6.7</v>
      </c>
      <c r="N14" s="130">
        <v>6.5</v>
      </c>
      <c r="O14" s="130">
        <v>6.1</v>
      </c>
      <c r="P14" s="33">
        <f t="shared" si="2"/>
        <v>6.6</v>
      </c>
      <c r="Q14" s="133"/>
      <c r="R14" s="26">
        <f t="shared" si="3"/>
        <v>7.266</v>
      </c>
      <c r="S14" s="121"/>
      <c r="T14" s="24">
        <f t="shared" si="4"/>
        <v>9</v>
      </c>
      <c r="U14" s="35"/>
      <c r="W14" s="45"/>
      <c r="X14" s="41">
        <f t="shared" si="6"/>
        <v>0.66600000000000004</v>
      </c>
      <c r="Y14" s="41">
        <f t="shared" si="7"/>
        <v>6.6</v>
      </c>
      <c r="Z14" s="41">
        <f t="shared" si="7"/>
        <v>0</v>
      </c>
      <c r="AA14" s="41">
        <f t="shared" si="7"/>
        <v>7.266</v>
      </c>
    </row>
    <row r="15" spans="1:27" ht="24.95" customHeight="1">
      <c r="A15" s="111">
        <f>Seznam!B20</f>
        <v>7</v>
      </c>
      <c r="B15" s="112" t="str">
        <f>Seznam!C20</f>
        <v>Viktorie Štěpánová</v>
      </c>
      <c r="C15" s="260">
        <f>Seznam!D20</f>
        <v>2008</v>
      </c>
      <c r="D15" s="113" t="str">
        <f>Seznam!E20</f>
        <v>TJ Bohemians Praha</v>
      </c>
      <c r="E15" s="113"/>
      <c r="F15" s="285"/>
      <c r="G15" s="128">
        <v>2</v>
      </c>
      <c r="H15" s="129">
        <v>1.4</v>
      </c>
      <c r="I15" s="130">
        <v>1.7</v>
      </c>
      <c r="J15" s="130"/>
      <c r="K15" s="33">
        <f t="shared" si="1"/>
        <v>1.7</v>
      </c>
      <c r="L15" s="131">
        <v>7.2</v>
      </c>
      <c r="M15" s="132">
        <v>7.3</v>
      </c>
      <c r="N15" s="130">
        <v>7</v>
      </c>
      <c r="O15" s="130">
        <v>6.5</v>
      </c>
      <c r="P15" s="33">
        <f t="shared" si="2"/>
        <v>7.1</v>
      </c>
      <c r="Q15" s="133"/>
      <c r="R15" s="26">
        <f t="shared" si="3"/>
        <v>8.7999999999999989</v>
      </c>
      <c r="S15" s="121"/>
      <c r="T15" s="24">
        <f t="shared" si="4"/>
        <v>2</v>
      </c>
      <c r="U15" s="35"/>
      <c r="W15" s="45"/>
      <c r="X15" s="41">
        <f t="shared" si="6"/>
        <v>1.7</v>
      </c>
      <c r="Y15" s="41">
        <f t="shared" si="7"/>
        <v>7.1</v>
      </c>
      <c r="Z15" s="41">
        <f t="shared" si="7"/>
        <v>0</v>
      </c>
      <c r="AA15" s="41">
        <f t="shared" si="7"/>
        <v>8.7999999999999989</v>
      </c>
    </row>
    <row r="16" spans="1:27" ht="24.95" customHeight="1">
      <c r="A16" s="111">
        <f>Seznam!B21</f>
        <v>8</v>
      </c>
      <c r="B16" s="112" t="str">
        <f>Seznam!C21</f>
        <v>Aneta Šimáková</v>
      </c>
      <c r="C16" s="260">
        <f>Seznam!D21</f>
        <v>2008</v>
      </c>
      <c r="D16" s="113" t="str">
        <f>Seznam!E21</f>
        <v>RG Proactive Milevsko</v>
      </c>
      <c r="E16" s="113"/>
      <c r="F16" s="285"/>
      <c r="G16" s="128">
        <v>1.8</v>
      </c>
      <c r="H16" s="129">
        <v>1.9</v>
      </c>
      <c r="I16" s="130">
        <v>1.6</v>
      </c>
      <c r="J16" s="130"/>
      <c r="K16" s="33">
        <f t="shared" si="1"/>
        <v>1.766</v>
      </c>
      <c r="L16" s="131">
        <v>6.7</v>
      </c>
      <c r="M16" s="132">
        <v>6.8</v>
      </c>
      <c r="N16" s="130">
        <v>6.4</v>
      </c>
      <c r="O16" s="130">
        <v>7</v>
      </c>
      <c r="P16" s="33">
        <f t="shared" si="2"/>
        <v>6.75</v>
      </c>
      <c r="Q16" s="133"/>
      <c r="R16" s="26">
        <f t="shared" si="3"/>
        <v>8.516</v>
      </c>
      <c r="S16" s="121"/>
      <c r="T16" s="24">
        <f t="shared" si="4"/>
        <v>3</v>
      </c>
      <c r="U16" s="35"/>
      <c r="W16" s="45"/>
      <c r="X16" s="41">
        <f t="shared" si="6"/>
        <v>1.766</v>
      </c>
      <c r="Y16" s="41">
        <f t="shared" si="7"/>
        <v>6.75</v>
      </c>
      <c r="Z16" s="41">
        <f t="shared" si="7"/>
        <v>0</v>
      </c>
      <c r="AA16" s="41">
        <f t="shared" si="7"/>
        <v>8.516</v>
      </c>
    </row>
    <row r="17" spans="1:28" ht="24.95" customHeight="1">
      <c r="A17" s="111">
        <f>Seznam!B22</f>
        <v>9</v>
      </c>
      <c r="B17" s="112" t="str">
        <f>Seznam!C22</f>
        <v>Barbora Hýbnerová</v>
      </c>
      <c r="C17" s="260">
        <f>Seznam!D22</f>
        <v>2008</v>
      </c>
      <c r="D17" s="113" t="str">
        <f>Seznam!E22</f>
        <v>TJ Slavoj Plzeň</v>
      </c>
      <c r="E17" s="113"/>
      <c r="F17" s="285"/>
      <c r="G17" s="128">
        <v>0.9</v>
      </c>
      <c r="H17" s="129">
        <v>0.6</v>
      </c>
      <c r="I17" s="130">
        <v>1.3</v>
      </c>
      <c r="J17" s="130"/>
      <c r="K17" s="33">
        <f t="shared" si="1"/>
        <v>0.93300000000000005</v>
      </c>
      <c r="L17" s="131">
        <v>6.2</v>
      </c>
      <c r="M17" s="132">
        <v>6.2</v>
      </c>
      <c r="N17" s="130">
        <v>5.8</v>
      </c>
      <c r="O17" s="130">
        <v>5.3</v>
      </c>
      <c r="P17" s="33">
        <f t="shared" si="2"/>
        <v>6</v>
      </c>
      <c r="Q17" s="133"/>
      <c r="R17" s="26">
        <f t="shared" si="3"/>
        <v>6.9329999999999998</v>
      </c>
      <c r="S17" s="121"/>
      <c r="T17" s="24">
        <f t="shared" si="4"/>
        <v>12</v>
      </c>
      <c r="U17" s="35"/>
      <c r="W17" s="45"/>
      <c r="X17" s="41">
        <f t="shared" si="6"/>
        <v>0.93300000000000005</v>
      </c>
      <c r="Y17" s="41">
        <f t="shared" si="7"/>
        <v>6</v>
      </c>
      <c r="Z17" s="41">
        <f t="shared" si="7"/>
        <v>0</v>
      </c>
      <c r="AA17" s="41">
        <f t="shared" si="7"/>
        <v>6.9329999999999998</v>
      </c>
    </row>
    <row r="18" spans="1:28" ht="24.95" customHeight="1">
      <c r="A18" s="111">
        <f>Seznam!B23</f>
        <v>10</v>
      </c>
      <c r="B18" s="112" t="str">
        <f>Seznam!C23</f>
        <v>Kristýna Gutová</v>
      </c>
      <c r="C18" s="260">
        <f>Seznam!D23</f>
        <v>2008</v>
      </c>
      <c r="D18" s="113" t="str">
        <f>Seznam!E23</f>
        <v>TJ Bohemians Praha</v>
      </c>
      <c r="E18" s="113"/>
      <c r="F18" s="285"/>
      <c r="G18" s="128">
        <v>2.1</v>
      </c>
      <c r="H18" s="129">
        <v>2.5</v>
      </c>
      <c r="I18" s="130">
        <v>1.7</v>
      </c>
      <c r="J18" s="130"/>
      <c r="K18" s="33">
        <f t="shared" si="1"/>
        <v>2.1</v>
      </c>
      <c r="L18" s="131">
        <v>6.6</v>
      </c>
      <c r="M18" s="132">
        <v>7.3</v>
      </c>
      <c r="N18" s="130">
        <v>7.6</v>
      </c>
      <c r="O18" s="130">
        <v>7.4</v>
      </c>
      <c r="P18" s="33">
        <f t="shared" si="2"/>
        <v>7.35</v>
      </c>
      <c r="Q18" s="133"/>
      <c r="R18" s="26">
        <f t="shared" si="3"/>
        <v>9.4499999999999993</v>
      </c>
      <c r="S18" s="121"/>
      <c r="T18" s="24">
        <f t="shared" si="4"/>
        <v>1</v>
      </c>
      <c r="U18" s="35"/>
      <c r="W18" s="45"/>
      <c r="X18" s="41">
        <f t="shared" si="6"/>
        <v>2.1</v>
      </c>
      <c r="Y18" s="41">
        <f t="shared" si="7"/>
        <v>7.35</v>
      </c>
      <c r="Z18" s="41">
        <f t="shared" si="7"/>
        <v>0</v>
      </c>
      <c r="AA18" s="41">
        <f t="shared" si="7"/>
        <v>9.4499999999999993</v>
      </c>
    </row>
    <row r="19" spans="1:28" ht="24.95" customHeight="1">
      <c r="A19" s="111">
        <f>Seznam!B24</f>
        <v>12</v>
      </c>
      <c r="B19" s="112" t="str">
        <f>Seznam!C24</f>
        <v>Karolína Koublová</v>
      </c>
      <c r="C19" s="260">
        <f>Seznam!D24</f>
        <v>2008</v>
      </c>
      <c r="D19" s="113" t="str">
        <f>Seznam!E24</f>
        <v>TJ Slavoj Plzeň</v>
      </c>
      <c r="E19" s="113"/>
      <c r="F19" s="285"/>
      <c r="G19" s="128">
        <v>1.4</v>
      </c>
      <c r="H19" s="129">
        <v>0.7</v>
      </c>
      <c r="I19" s="130">
        <v>0.9</v>
      </c>
      <c r="J19" s="130"/>
      <c r="K19" s="33">
        <f t="shared" si="1"/>
        <v>1</v>
      </c>
      <c r="L19" s="131">
        <v>6.5</v>
      </c>
      <c r="M19" s="132">
        <v>6.8</v>
      </c>
      <c r="N19" s="130">
        <v>6.6</v>
      </c>
      <c r="O19" s="130">
        <v>5.5</v>
      </c>
      <c r="P19" s="33">
        <f t="shared" si="2"/>
        <v>6.55</v>
      </c>
      <c r="Q19" s="133"/>
      <c r="R19" s="26">
        <f t="shared" si="3"/>
        <v>7.55</v>
      </c>
      <c r="S19" s="121"/>
      <c r="T19" s="24">
        <f t="shared" si="4"/>
        <v>8</v>
      </c>
      <c r="U19" s="35"/>
      <c r="W19" s="45"/>
      <c r="X19" s="41">
        <f t="shared" si="6"/>
        <v>1</v>
      </c>
      <c r="Y19" s="41">
        <f t="shared" si="7"/>
        <v>6.55</v>
      </c>
      <c r="Z19" s="41">
        <f t="shared" si="7"/>
        <v>0</v>
      </c>
      <c r="AA19" s="41">
        <f t="shared" si="7"/>
        <v>7.55</v>
      </c>
    </row>
    <row r="20" spans="1:28" ht="24.95" customHeight="1">
      <c r="A20" s="111">
        <f>Seznam!B25</f>
        <v>14</v>
      </c>
      <c r="B20" s="112" t="str">
        <f>Seznam!C25</f>
        <v>Nikola Hudková</v>
      </c>
      <c r="C20" s="260">
        <f>Seznam!D25</f>
        <v>2008</v>
      </c>
      <c r="D20" s="113" t="str">
        <f>Seznam!E25</f>
        <v>TJ Slavoj Plzeň</v>
      </c>
      <c r="E20" s="113" t="e">
        <f>Seznam!#REF!</f>
        <v>#REF!</v>
      </c>
      <c r="F20" s="285" t="str">
        <f t="shared" si="0"/>
        <v>bez</v>
      </c>
      <c r="G20" s="128">
        <v>0.6</v>
      </c>
      <c r="H20" s="129">
        <v>0.4</v>
      </c>
      <c r="I20" s="130">
        <v>1</v>
      </c>
      <c r="J20" s="130"/>
      <c r="K20" s="33">
        <f t="shared" si="1"/>
        <v>0.66600000000000004</v>
      </c>
      <c r="L20" s="131">
        <v>5.2</v>
      </c>
      <c r="M20" s="132">
        <v>6.6</v>
      </c>
      <c r="N20" s="130">
        <v>5.3</v>
      </c>
      <c r="O20" s="130">
        <v>5.9</v>
      </c>
      <c r="P20" s="33">
        <f t="shared" si="2"/>
        <v>5.6</v>
      </c>
      <c r="Q20" s="133"/>
      <c r="R20" s="26">
        <f t="shared" si="3"/>
        <v>6.266</v>
      </c>
      <c r="S20" s="121" t="s">
        <v>244</v>
      </c>
      <c r="T20" s="24">
        <f t="shared" si="4"/>
        <v>14</v>
      </c>
      <c r="U20" s="35" t="s">
        <v>244</v>
      </c>
      <c r="W20" s="45" t="str">
        <f t="shared" si="5"/>
        <v>bez</v>
      </c>
      <c r="X20" s="41">
        <f t="shared" si="6"/>
        <v>0.66600000000000004</v>
      </c>
      <c r="Y20" s="41">
        <f t="shared" si="7"/>
        <v>5.6</v>
      </c>
      <c r="Z20" s="41">
        <f t="shared" si="7"/>
        <v>0</v>
      </c>
      <c r="AA20" s="41">
        <f t="shared" si="7"/>
        <v>6.266</v>
      </c>
    </row>
    <row r="21" spans="1:28" ht="24.95" customHeight="1">
      <c r="A21" s="111">
        <f>Seznam!B26</f>
        <v>15</v>
      </c>
      <c r="B21" s="112" t="str">
        <f>Seznam!C26</f>
        <v>Adéla Chaloupková</v>
      </c>
      <c r="C21" s="260">
        <f>Seznam!D26</f>
        <v>2008</v>
      </c>
      <c r="D21" s="113" t="str">
        <f>Seznam!E26</f>
        <v>TJ Slavoj Plzeň</v>
      </c>
      <c r="E21" s="113">
        <f>Seznam!F10</f>
        <v>0</v>
      </c>
      <c r="F21" s="260" t="s">
        <v>248</v>
      </c>
      <c r="G21" s="128">
        <v>1.5</v>
      </c>
      <c r="H21" s="129">
        <v>1.5</v>
      </c>
      <c r="I21" s="130">
        <v>1.2</v>
      </c>
      <c r="J21" s="130"/>
      <c r="K21" s="33">
        <f t="shared" si="1"/>
        <v>1.4</v>
      </c>
      <c r="L21" s="131">
        <v>6.6</v>
      </c>
      <c r="M21" s="132">
        <v>6.6</v>
      </c>
      <c r="N21" s="130">
        <v>7</v>
      </c>
      <c r="O21" s="130">
        <v>5.7</v>
      </c>
      <c r="P21" s="33">
        <f t="shared" si="2"/>
        <v>6.6</v>
      </c>
      <c r="Q21" s="133"/>
      <c r="R21" s="26">
        <f t="shared" si="3"/>
        <v>8</v>
      </c>
      <c r="S21" s="121" t="s">
        <v>244</v>
      </c>
      <c r="T21" s="24">
        <f t="shared" si="4"/>
        <v>5</v>
      </c>
      <c r="U21" s="35" t="s">
        <v>244</v>
      </c>
      <c r="W21" s="45" t="str">
        <f>F21</f>
        <v>bez</v>
      </c>
      <c r="X21" s="41">
        <f t="shared" si="6"/>
        <v>1.4</v>
      </c>
      <c r="Y21" s="41">
        <f t="shared" si="7"/>
        <v>6.6</v>
      </c>
      <c r="Z21" s="41">
        <f t="shared" si="7"/>
        <v>0</v>
      </c>
      <c r="AA21" s="41">
        <f t="shared" si="7"/>
        <v>8</v>
      </c>
    </row>
    <row r="22" spans="1:28" ht="24.95" customHeight="1">
      <c r="A22" s="282">
        <f>Seznam!B27</f>
        <v>16</v>
      </c>
      <c r="B22" s="2" t="str">
        <f>Seznam!C27</f>
        <v>Julie Lukešová</v>
      </c>
      <c r="C22" s="285">
        <f>Seznam!D27</f>
        <v>2008</v>
      </c>
      <c r="D22" s="43" t="str">
        <f>Seznam!E27</f>
        <v>Středisko volného času Bruntál</v>
      </c>
      <c r="E22" s="43" t="e">
        <f>Seznam!#REF!</f>
        <v>#REF!</v>
      </c>
      <c r="F22" s="285" t="s">
        <v>248</v>
      </c>
      <c r="G22" s="128">
        <v>1.7</v>
      </c>
      <c r="H22" s="129">
        <v>1.3</v>
      </c>
      <c r="I22" s="130">
        <v>1.8</v>
      </c>
      <c r="J22" s="130"/>
      <c r="K22" s="33">
        <f t="shared" si="1"/>
        <v>1.6</v>
      </c>
      <c r="L22" s="131">
        <v>7.3</v>
      </c>
      <c r="M22" s="132">
        <v>6.3</v>
      </c>
      <c r="N22" s="130">
        <v>6.4</v>
      </c>
      <c r="O22" s="130">
        <v>6.4</v>
      </c>
      <c r="P22" s="33">
        <f t="shared" si="2"/>
        <v>6.4</v>
      </c>
      <c r="Q22" s="263"/>
      <c r="R22" s="262">
        <f t="shared" si="3"/>
        <v>8</v>
      </c>
      <c r="S22" s="234" t="s">
        <v>244</v>
      </c>
      <c r="T22" s="24">
        <f t="shared" si="4"/>
        <v>5</v>
      </c>
      <c r="U22" s="35" t="s">
        <v>244</v>
      </c>
      <c r="W22" s="45" t="str">
        <f>F22</f>
        <v>bez</v>
      </c>
      <c r="X22" s="41">
        <f t="shared" si="6"/>
        <v>1.6</v>
      </c>
      <c r="Y22" s="41">
        <f t="shared" si="7"/>
        <v>6.4</v>
      </c>
      <c r="Z22" s="41">
        <f t="shared" si="7"/>
        <v>0</v>
      </c>
      <c r="AA22" s="41">
        <f t="shared" si="7"/>
        <v>8</v>
      </c>
    </row>
    <row r="23" spans="1:28" s="120" customFormat="1" ht="28.5" customHeight="1" thickBot="1">
      <c r="A23" s="115"/>
      <c r="B23" s="115"/>
      <c r="C23" s="117"/>
      <c r="D23" s="115"/>
      <c r="E23" s="115"/>
      <c r="F23" s="116"/>
      <c r="G23" s="118">
        <v>0</v>
      </c>
      <c r="H23" s="118"/>
      <c r="I23" s="118"/>
      <c r="J23" s="118"/>
      <c r="K23" s="119">
        <f>SUM(G23:J23)/2</f>
        <v>0</v>
      </c>
      <c r="L23" s="127">
        <v>0</v>
      </c>
      <c r="M23" s="127"/>
      <c r="N23" s="127"/>
      <c r="O23" s="127"/>
      <c r="P23" s="119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</row>
    <row r="24" spans="1:28" ht="16.5" customHeight="1">
      <c r="A24" s="497" t="s">
        <v>209</v>
      </c>
      <c r="B24" s="499" t="s">
        <v>6</v>
      </c>
      <c r="C24" s="501" t="s">
        <v>3</v>
      </c>
      <c r="D24" s="499" t="s">
        <v>4</v>
      </c>
      <c r="E24" s="495" t="s">
        <v>5</v>
      </c>
      <c r="F24" s="495" t="s">
        <v>231</v>
      </c>
      <c r="G24" s="28" t="s">
        <v>200</v>
      </c>
      <c r="H24" s="27"/>
      <c r="I24" s="27"/>
      <c r="J24" s="27"/>
      <c r="K24" s="27"/>
      <c r="L24" s="29"/>
      <c r="M24" s="29"/>
      <c r="N24" s="29"/>
      <c r="O24" s="29"/>
      <c r="P24" s="29"/>
      <c r="Q24" s="19">
        <v>0</v>
      </c>
      <c r="R24" s="30">
        <v>0</v>
      </c>
      <c r="S24" s="114"/>
      <c r="T24" s="505" t="s">
        <v>246</v>
      </c>
      <c r="U24" s="493" t="s">
        <v>247</v>
      </c>
    </row>
    <row r="25" spans="1:28" ht="16.5" customHeight="1">
      <c r="A25" s="510">
        <v>0</v>
      </c>
      <c r="B25" s="458">
        <v>0</v>
      </c>
      <c r="C25" s="460">
        <v>0</v>
      </c>
      <c r="D25" s="458">
        <v>0</v>
      </c>
      <c r="E25" s="507">
        <v>0</v>
      </c>
      <c r="F25" s="507">
        <v>0</v>
      </c>
      <c r="G25" s="277" t="s">
        <v>229</v>
      </c>
      <c r="H25" s="277" t="s">
        <v>245</v>
      </c>
      <c r="I25" s="277" t="s">
        <v>234</v>
      </c>
      <c r="J25" s="277" t="s">
        <v>235</v>
      </c>
      <c r="K25" s="277" t="s">
        <v>212</v>
      </c>
      <c r="L25" s="278" t="s">
        <v>236</v>
      </c>
      <c r="M25" s="283" t="s">
        <v>237</v>
      </c>
      <c r="N25" s="283" t="s">
        <v>238</v>
      </c>
      <c r="O25" s="283" t="s">
        <v>239</v>
      </c>
      <c r="P25" s="279" t="s">
        <v>213</v>
      </c>
      <c r="Q25" s="280" t="s">
        <v>214</v>
      </c>
      <c r="R25" s="281" t="s">
        <v>215</v>
      </c>
      <c r="S25" s="279" t="s">
        <v>210</v>
      </c>
      <c r="T25" s="508"/>
      <c r="U25" s="509"/>
      <c r="W25" s="44" t="s">
        <v>240</v>
      </c>
      <c r="X25" s="44" t="s">
        <v>212</v>
      </c>
      <c r="Y25" s="44" t="s">
        <v>213</v>
      </c>
      <c r="Z25" s="44" t="s">
        <v>241</v>
      </c>
      <c r="AA25" s="44" t="s">
        <v>210</v>
      </c>
      <c r="AB25" s="44" t="s">
        <v>215</v>
      </c>
    </row>
    <row r="26" spans="1:28" ht="24.95" customHeight="1">
      <c r="A26" s="264">
        <f>Seznam!B14</f>
        <v>1</v>
      </c>
      <c r="B26" s="265" t="str">
        <f>Seznam!C14</f>
        <v>Lucie Brožková</v>
      </c>
      <c r="C26" s="266">
        <f>Seznam!D14</f>
        <v>2008</v>
      </c>
      <c r="D26" s="267" t="str">
        <f>Seznam!E14</f>
        <v>TJ Slavoj Plzeň</v>
      </c>
      <c r="E26" s="267" t="e">
        <f>Seznam!#REF!</f>
        <v>#REF!</v>
      </c>
      <c r="F26" s="268" t="str">
        <f t="shared" ref="F26:F37" si="8">IF($G$24="sestava bez náčiní","bez"," ")</f>
        <v xml:space="preserve"> </v>
      </c>
      <c r="G26" s="269">
        <v>0.8</v>
      </c>
      <c r="H26" s="270">
        <v>0.4</v>
      </c>
      <c r="I26" s="271">
        <v>0.4</v>
      </c>
      <c r="J26" s="271"/>
      <c r="K26" s="272">
        <f t="shared" ref="K26:K39" si="9">IF($L$2=2,TRUNC(SUM(G26:J26)/2*1000)/1000,IF($L$2=3,TRUNC(SUM(G26:J26)/3*1000)/1000,IF($L$2=4,TRUNC(MEDIAN(G26:J26)*1000)/1000,"???")))</f>
        <v>0.53300000000000003</v>
      </c>
      <c r="L26" s="273">
        <v>4.9000000000000004</v>
      </c>
      <c r="M26" s="274">
        <v>5.4</v>
      </c>
      <c r="N26" s="271">
        <v>4.4000000000000004</v>
      </c>
      <c r="O26" s="271">
        <v>5.7</v>
      </c>
      <c r="P26" s="272">
        <f t="shared" ref="P26:P39" si="10">IF($M$2=2,TRUNC(SUM(L26:M26)/2*1000)/1000,IF($M$2=3,TRUNC(SUM(L26:N26)/3*1000)/1000,IF($M$2=4,TRUNC(MEDIAN(L26:O26)*1000)/1000,"???")))</f>
        <v>5.15</v>
      </c>
      <c r="Q26" s="133"/>
      <c r="R26" s="26">
        <f t="shared" ref="R26:R39" si="11">K26+P26-Q26</f>
        <v>5.6830000000000007</v>
      </c>
      <c r="S26" s="34">
        <f t="shared" ref="S26:S39" si="12">R9+R26</f>
        <v>12.816000000000001</v>
      </c>
      <c r="T26" s="275">
        <f t="shared" ref="T26:T39" si="13">RANK(R26,$R$26:$R$39)</f>
        <v>12</v>
      </c>
      <c r="U26" s="276">
        <f t="shared" ref="U26:U39" si="14">RANK(S26,$S$26:$S$39)</f>
        <v>12</v>
      </c>
      <c r="W26" s="45" t="str">
        <f t="shared" ref="W26:W37" si="15">F26</f>
        <v xml:space="preserve"> </v>
      </c>
      <c r="X26" s="41">
        <f t="shared" ref="X26:X39" si="16">K26</f>
        <v>0.53300000000000003</v>
      </c>
      <c r="Y26" s="41">
        <f t="shared" ref="Y26:AB39" si="17">P26</f>
        <v>5.15</v>
      </c>
      <c r="Z26" s="41">
        <f t="shared" si="17"/>
        <v>0</v>
      </c>
      <c r="AA26" s="41">
        <f t="shared" si="17"/>
        <v>5.6830000000000007</v>
      </c>
      <c r="AB26" s="41">
        <f t="shared" si="17"/>
        <v>12.816000000000001</v>
      </c>
    </row>
    <row r="27" spans="1:28" ht="24.95" customHeight="1">
      <c r="A27" s="282">
        <f>Seznam!B15</f>
        <v>2</v>
      </c>
      <c r="B27" s="2" t="str">
        <f>Seznam!C15</f>
        <v>Nikol Blažková</v>
      </c>
      <c r="C27" s="285">
        <f>Seznam!D15</f>
        <v>2008</v>
      </c>
      <c r="D27" s="43" t="str">
        <f>Seznam!E15</f>
        <v>RG Proactive Milevsko</v>
      </c>
      <c r="E27" s="43">
        <f>Seznam!F6</f>
        <v>0</v>
      </c>
      <c r="F27" s="135" t="str">
        <f t="shared" si="8"/>
        <v xml:space="preserve"> </v>
      </c>
      <c r="G27" s="128">
        <v>1</v>
      </c>
      <c r="H27" s="129">
        <v>1</v>
      </c>
      <c r="I27" s="130">
        <v>0.9</v>
      </c>
      <c r="J27" s="130"/>
      <c r="K27" s="33">
        <f t="shared" si="9"/>
        <v>0.96599999999999997</v>
      </c>
      <c r="L27" s="131">
        <v>4.8</v>
      </c>
      <c r="M27" s="132">
        <v>5.5</v>
      </c>
      <c r="N27" s="130">
        <v>5</v>
      </c>
      <c r="O27" s="130">
        <v>5.0999999999999996</v>
      </c>
      <c r="P27" s="33">
        <f t="shared" si="10"/>
        <v>5.05</v>
      </c>
      <c r="Q27" s="133"/>
      <c r="R27" s="26">
        <f t="shared" si="11"/>
        <v>6.016</v>
      </c>
      <c r="S27" s="34">
        <f t="shared" si="12"/>
        <v>12.616</v>
      </c>
      <c r="T27" s="24">
        <f t="shared" si="13"/>
        <v>10</v>
      </c>
      <c r="U27" s="35">
        <f t="shared" si="14"/>
        <v>13</v>
      </c>
      <c r="W27" s="45" t="str">
        <f t="shared" si="15"/>
        <v xml:space="preserve"> </v>
      </c>
      <c r="X27" s="41">
        <f t="shared" si="16"/>
        <v>0.96599999999999997</v>
      </c>
      <c r="Y27" s="41">
        <f t="shared" si="17"/>
        <v>5.05</v>
      </c>
      <c r="Z27" s="41">
        <f t="shared" si="17"/>
        <v>0</v>
      </c>
      <c r="AA27" s="41">
        <f t="shared" si="17"/>
        <v>6.016</v>
      </c>
      <c r="AB27" s="41">
        <f t="shared" si="17"/>
        <v>12.616</v>
      </c>
    </row>
    <row r="28" spans="1:28" ht="24.95" customHeight="1">
      <c r="A28" s="282">
        <f>Seznam!B16</f>
        <v>3</v>
      </c>
      <c r="B28" s="2" t="str">
        <f>Seznam!C16</f>
        <v>Ema Matúšová</v>
      </c>
      <c r="C28" s="285">
        <f>Seznam!D16</f>
        <v>2008</v>
      </c>
      <c r="D28" s="43" t="str">
        <f>Seznam!E16</f>
        <v>TJ Bohemians Praha</v>
      </c>
      <c r="E28" s="43"/>
      <c r="F28" s="135"/>
      <c r="G28" s="128">
        <v>0.4</v>
      </c>
      <c r="H28" s="129">
        <v>0.7</v>
      </c>
      <c r="I28" s="130">
        <v>1.5</v>
      </c>
      <c r="J28" s="130"/>
      <c r="K28" s="33">
        <f t="shared" si="9"/>
        <v>0.86599999999999999</v>
      </c>
      <c r="L28" s="131">
        <v>5</v>
      </c>
      <c r="M28" s="132">
        <v>4.5999999999999996</v>
      </c>
      <c r="N28" s="130">
        <v>4.3</v>
      </c>
      <c r="O28" s="130">
        <v>5.3</v>
      </c>
      <c r="P28" s="33">
        <f t="shared" si="10"/>
        <v>4.8</v>
      </c>
      <c r="Q28" s="133"/>
      <c r="R28" s="26">
        <f t="shared" si="11"/>
        <v>5.6659999999999995</v>
      </c>
      <c r="S28" s="34">
        <f t="shared" si="12"/>
        <v>13.899000000000001</v>
      </c>
      <c r="T28" s="24">
        <f t="shared" si="13"/>
        <v>13</v>
      </c>
      <c r="U28" s="35">
        <f t="shared" si="14"/>
        <v>8</v>
      </c>
      <c r="W28" s="45"/>
      <c r="X28" s="41">
        <f t="shared" si="16"/>
        <v>0.86599999999999999</v>
      </c>
      <c r="Y28" s="41">
        <f t="shared" si="17"/>
        <v>4.8</v>
      </c>
      <c r="Z28" s="41">
        <f t="shared" si="17"/>
        <v>0</v>
      </c>
      <c r="AA28" s="41">
        <f t="shared" si="17"/>
        <v>5.6659999999999995</v>
      </c>
      <c r="AB28" s="41">
        <f t="shared" si="17"/>
        <v>13.899000000000001</v>
      </c>
    </row>
    <row r="29" spans="1:28" ht="24.95" customHeight="1">
      <c r="A29" s="282">
        <f>Seznam!B17</f>
        <v>4</v>
      </c>
      <c r="B29" s="2" t="str">
        <f>Seznam!C17</f>
        <v>Karolína Koželuhová</v>
      </c>
      <c r="C29" s="285">
        <f>Seznam!D17</f>
        <v>2008</v>
      </c>
      <c r="D29" s="43" t="str">
        <f>Seznam!E17</f>
        <v>TJ Slavoj Plzeň</v>
      </c>
      <c r="E29" s="43"/>
      <c r="F29" s="135"/>
      <c r="G29" s="128">
        <v>0.4</v>
      </c>
      <c r="H29" s="129">
        <v>0.7</v>
      </c>
      <c r="I29" s="130">
        <v>1</v>
      </c>
      <c r="J29" s="130"/>
      <c r="K29" s="33">
        <f t="shared" si="9"/>
        <v>0.7</v>
      </c>
      <c r="L29" s="131">
        <v>5.6</v>
      </c>
      <c r="M29" s="132">
        <v>5.6</v>
      </c>
      <c r="N29" s="130">
        <v>5.2</v>
      </c>
      <c r="O29" s="130">
        <v>5.5</v>
      </c>
      <c r="P29" s="33">
        <f t="shared" si="10"/>
        <v>5.55</v>
      </c>
      <c r="Q29" s="133"/>
      <c r="R29" s="26">
        <f t="shared" si="11"/>
        <v>6.25</v>
      </c>
      <c r="S29" s="34">
        <f t="shared" si="12"/>
        <v>13.366</v>
      </c>
      <c r="T29" s="24">
        <f t="shared" si="13"/>
        <v>8</v>
      </c>
      <c r="U29" s="35">
        <f t="shared" si="14"/>
        <v>9</v>
      </c>
      <c r="W29" s="45"/>
      <c r="X29" s="41">
        <f t="shared" si="16"/>
        <v>0.7</v>
      </c>
      <c r="Y29" s="41">
        <f t="shared" si="17"/>
        <v>5.55</v>
      </c>
      <c r="Z29" s="41">
        <f t="shared" si="17"/>
        <v>0</v>
      </c>
      <c r="AA29" s="41">
        <f t="shared" si="17"/>
        <v>6.25</v>
      </c>
      <c r="AB29" s="41">
        <f t="shared" si="17"/>
        <v>13.366</v>
      </c>
    </row>
    <row r="30" spans="1:28" ht="24.95" customHeight="1">
      <c r="A30" s="282">
        <f>Seznam!B18</f>
        <v>5</v>
      </c>
      <c r="B30" s="2" t="str">
        <f>Seznam!C18</f>
        <v>Kristina Procházková</v>
      </c>
      <c r="C30" s="285">
        <f>Seznam!D18</f>
        <v>2008</v>
      </c>
      <c r="D30" s="43" t="str">
        <f>Seznam!E18</f>
        <v>RG Proactive Milevsko</v>
      </c>
      <c r="E30" s="43"/>
      <c r="F30" s="135"/>
      <c r="G30" s="128">
        <v>1</v>
      </c>
      <c r="H30" s="129">
        <v>1</v>
      </c>
      <c r="I30" s="130">
        <v>0.7</v>
      </c>
      <c r="J30" s="130"/>
      <c r="K30" s="33">
        <f t="shared" si="9"/>
        <v>0.9</v>
      </c>
      <c r="L30" s="131">
        <v>4.8</v>
      </c>
      <c r="M30" s="132">
        <v>5.6</v>
      </c>
      <c r="N30" s="130">
        <v>4.9000000000000004</v>
      </c>
      <c r="O30" s="130">
        <v>5.6</v>
      </c>
      <c r="P30" s="33">
        <f t="shared" si="10"/>
        <v>5.25</v>
      </c>
      <c r="Q30" s="133"/>
      <c r="R30" s="26">
        <f t="shared" si="11"/>
        <v>6.15</v>
      </c>
      <c r="S30" s="34">
        <f t="shared" si="12"/>
        <v>14.116</v>
      </c>
      <c r="T30" s="24">
        <f t="shared" si="13"/>
        <v>9</v>
      </c>
      <c r="U30" s="35">
        <f t="shared" si="14"/>
        <v>6</v>
      </c>
      <c r="W30" s="45"/>
      <c r="X30" s="41">
        <f t="shared" si="16"/>
        <v>0.9</v>
      </c>
      <c r="Y30" s="41">
        <f t="shared" si="17"/>
        <v>5.25</v>
      </c>
      <c r="Z30" s="41">
        <f t="shared" si="17"/>
        <v>0</v>
      </c>
      <c r="AA30" s="41">
        <f t="shared" si="17"/>
        <v>6.15</v>
      </c>
      <c r="AB30" s="41">
        <f t="shared" si="17"/>
        <v>14.116</v>
      </c>
    </row>
    <row r="31" spans="1:28" ht="24.95" customHeight="1">
      <c r="A31" s="282">
        <f>Seznam!B19</f>
        <v>6</v>
      </c>
      <c r="B31" s="2" t="str">
        <f>Seznam!C19</f>
        <v>Eva Samková</v>
      </c>
      <c r="C31" s="285">
        <f>Seznam!D19</f>
        <v>2008</v>
      </c>
      <c r="D31" s="43" t="str">
        <f>Seznam!E19</f>
        <v>TJ Slavoj Plzeň</v>
      </c>
      <c r="E31" s="43"/>
      <c r="F31" s="135"/>
      <c r="G31" s="128">
        <v>0.7</v>
      </c>
      <c r="H31" s="129">
        <v>0.3</v>
      </c>
      <c r="I31" s="130">
        <v>0.7</v>
      </c>
      <c r="J31" s="130"/>
      <c r="K31" s="33">
        <f t="shared" si="9"/>
        <v>0.56599999999999995</v>
      </c>
      <c r="L31" s="131">
        <v>5.8</v>
      </c>
      <c r="M31" s="132">
        <v>5.2</v>
      </c>
      <c r="N31" s="130">
        <v>5.2</v>
      </c>
      <c r="O31" s="130">
        <v>5.4</v>
      </c>
      <c r="P31" s="33">
        <f t="shared" si="10"/>
        <v>5.3</v>
      </c>
      <c r="Q31" s="133"/>
      <c r="R31" s="26">
        <f t="shared" si="11"/>
        <v>5.8659999999999997</v>
      </c>
      <c r="S31" s="34">
        <f t="shared" si="12"/>
        <v>13.132</v>
      </c>
      <c r="T31" s="24">
        <f t="shared" si="13"/>
        <v>11</v>
      </c>
      <c r="U31" s="35">
        <f t="shared" si="14"/>
        <v>11</v>
      </c>
      <c r="W31" s="45"/>
      <c r="X31" s="41">
        <f t="shared" si="16"/>
        <v>0.56599999999999995</v>
      </c>
      <c r="Y31" s="41">
        <f t="shared" si="17"/>
        <v>5.3</v>
      </c>
      <c r="Z31" s="41">
        <f t="shared" si="17"/>
        <v>0</v>
      </c>
      <c r="AA31" s="41">
        <f t="shared" si="17"/>
        <v>5.8659999999999997</v>
      </c>
      <c r="AB31" s="41">
        <f t="shared" si="17"/>
        <v>13.132</v>
      </c>
    </row>
    <row r="32" spans="1:28" ht="24.95" customHeight="1">
      <c r="A32" s="282">
        <f>Seznam!B20</f>
        <v>7</v>
      </c>
      <c r="B32" s="2" t="str">
        <f>Seznam!C20</f>
        <v>Viktorie Štěpánová</v>
      </c>
      <c r="C32" s="285">
        <f>Seznam!D20</f>
        <v>2008</v>
      </c>
      <c r="D32" s="43" t="str">
        <f>Seznam!E20</f>
        <v>TJ Bohemians Praha</v>
      </c>
      <c r="E32" s="43"/>
      <c r="F32" s="135"/>
      <c r="G32" s="128">
        <v>2</v>
      </c>
      <c r="H32" s="129">
        <v>1.5</v>
      </c>
      <c r="I32" s="130">
        <v>0.9</v>
      </c>
      <c r="J32" s="130"/>
      <c r="K32" s="33">
        <f t="shared" si="9"/>
        <v>1.466</v>
      </c>
      <c r="L32" s="131">
        <v>5.4</v>
      </c>
      <c r="M32" s="132">
        <v>6</v>
      </c>
      <c r="N32" s="130">
        <v>5</v>
      </c>
      <c r="O32" s="130">
        <v>6.5</v>
      </c>
      <c r="P32" s="33">
        <f t="shared" si="10"/>
        <v>5.7</v>
      </c>
      <c r="Q32" s="133"/>
      <c r="R32" s="26">
        <f t="shared" si="11"/>
        <v>7.1660000000000004</v>
      </c>
      <c r="S32" s="34">
        <f t="shared" si="12"/>
        <v>15.965999999999999</v>
      </c>
      <c r="T32" s="24">
        <f t="shared" si="13"/>
        <v>4</v>
      </c>
      <c r="U32" s="35">
        <f t="shared" si="14"/>
        <v>3</v>
      </c>
      <c r="W32" s="45"/>
      <c r="X32" s="41">
        <f t="shared" si="16"/>
        <v>1.466</v>
      </c>
      <c r="Y32" s="41">
        <f t="shared" si="17"/>
        <v>5.7</v>
      </c>
      <c r="Z32" s="41">
        <f t="shared" si="17"/>
        <v>0</v>
      </c>
      <c r="AA32" s="41">
        <f t="shared" si="17"/>
        <v>7.1660000000000004</v>
      </c>
      <c r="AB32" s="41">
        <f t="shared" si="17"/>
        <v>15.965999999999999</v>
      </c>
    </row>
    <row r="33" spans="1:28" ht="24.95" customHeight="1">
      <c r="A33" s="282">
        <f>Seznam!B21</f>
        <v>8</v>
      </c>
      <c r="B33" s="2" t="str">
        <f>Seznam!C21</f>
        <v>Aneta Šimáková</v>
      </c>
      <c r="C33" s="285">
        <f>Seznam!D21</f>
        <v>2008</v>
      </c>
      <c r="D33" s="43" t="str">
        <f>Seznam!E21</f>
        <v>RG Proactive Milevsko</v>
      </c>
      <c r="E33" s="43"/>
      <c r="F33" s="135"/>
      <c r="G33" s="128">
        <v>2.2999999999999998</v>
      </c>
      <c r="H33" s="129">
        <v>2.1</v>
      </c>
      <c r="I33" s="130">
        <v>2</v>
      </c>
      <c r="J33" s="130"/>
      <c r="K33" s="33">
        <f t="shared" si="9"/>
        <v>2.133</v>
      </c>
      <c r="L33" s="131">
        <v>5.9</v>
      </c>
      <c r="M33" s="132">
        <v>6.2</v>
      </c>
      <c r="N33" s="130">
        <v>6.2</v>
      </c>
      <c r="O33" s="130">
        <v>6</v>
      </c>
      <c r="P33" s="33">
        <f t="shared" si="10"/>
        <v>6.1</v>
      </c>
      <c r="Q33" s="133"/>
      <c r="R33" s="26">
        <f t="shared" si="11"/>
        <v>8.2330000000000005</v>
      </c>
      <c r="S33" s="34">
        <f t="shared" si="12"/>
        <v>16.749000000000002</v>
      </c>
      <c r="T33" s="24">
        <f t="shared" si="13"/>
        <v>2</v>
      </c>
      <c r="U33" s="35">
        <f t="shared" si="14"/>
        <v>2</v>
      </c>
      <c r="W33" s="45"/>
      <c r="X33" s="41">
        <f t="shared" si="16"/>
        <v>2.133</v>
      </c>
      <c r="Y33" s="41">
        <f t="shared" si="17"/>
        <v>6.1</v>
      </c>
      <c r="Z33" s="41">
        <f t="shared" si="17"/>
        <v>0</v>
      </c>
      <c r="AA33" s="41">
        <f t="shared" si="17"/>
        <v>8.2330000000000005</v>
      </c>
      <c r="AB33" s="41">
        <f t="shared" si="17"/>
        <v>16.749000000000002</v>
      </c>
    </row>
    <row r="34" spans="1:28" ht="24.95" customHeight="1">
      <c r="A34" s="282">
        <f>Seznam!B22</f>
        <v>9</v>
      </c>
      <c r="B34" s="2" t="str">
        <f>Seznam!C22</f>
        <v>Barbora Hýbnerová</v>
      </c>
      <c r="C34" s="285">
        <f>Seznam!D22</f>
        <v>2008</v>
      </c>
      <c r="D34" s="43" t="str">
        <f>Seznam!E22</f>
        <v>TJ Slavoj Plzeň</v>
      </c>
      <c r="E34" s="43"/>
      <c r="F34" s="135"/>
      <c r="G34" s="128">
        <v>0.5</v>
      </c>
      <c r="H34" s="129">
        <v>1</v>
      </c>
      <c r="I34" s="130">
        <v>1</v>
      </c>
      <c r="J34" s="130"/>
      <c r="K34" s="33">
        <f t="shared" si="9"/>
        <v>0.83299999999999996</v>
      </c>
      <c r="L34" s="131">
        <v>5.8</v>
      </c>
      <c r="M34" s="132">
        <v>5.3</v>
      </c>
      <c r="N34" s="130">
        <v>4.8</v>
      </c>
      <c r="O34" s="130">
        <v>5.8</v>
      </c>
      <c r="P34" s="33">
        <f t="shared" si="10"/>
        <v>5.55</v>
      </c>
      <c r="Q34" s="133"/>
      <c r="R34" s="26">
        <f t="shared" si="11"/>
        <v>6.383</v>
      </c>
      <c r="S34" s="34">
        <f t="shared" si="12"/>
        <v>13.315999999999999</v>
      </c>
      <c r="T34" s="24">
        <f t="shared" si="13"/>
        <v>7</v>
      </c>
      <c r="U34" s="35">
        <f t="shared" si="14"/>
        <v>10</v>
      </c>
      <c r="W34" s="45"/>
      <c r="X34" s="41">
        <f t="shared" si="16"/>
        <v>0.83299999999999996</v>
      </c>
      <c r="Y34" s="41">
        <f t="shared" si="17"/>
        <v>5.55</v>
      </c>
      <c r="Z34" s="41">
        <f t="shared" si="17"/>
        <v>0</v>
      </c>
      <c r="AA34" s="41">
        <f t="shared" si="17"/>
        <v>6.383</v>
      </c>
      <c r="AB34" s="41">
        <f t="shared" si="17"/>
        <v>13.315999999999999</v>
      </c>
    </row>
    <row r="35" spans="1:28" ht="24.95" customHeight="1">
      <c r="A35" s="282">
        <f>Seznam!B23</f>
        <v>10</v>
      </c>
      <c r="B35" s="2" t="str">
        <f>Seznam!C23</f>
        <v>Kristýna Gutová</v>
      </c>
      <c r="C35" s="285">
        <f>Seznam!D23</f>
        <v>2008</v>
      </c>
      <c r="D35" s="43" t="str">
        <f>Seznam!E23</f>
        <v>TJ Bohemians Praha</v>
      </c>
      <c r="E35" s="43" t="e">
        <f>Seznam!#REF!</f>
        <v>#REF!</v>
      </c>
      <c r="F35" s="135" t="str">
        <f t="shared" si="8"/>
        <v xml:space="preserve"> </v>
      </c>
      <c r="G35" s="128">
        <v>2.4</v>
      </c>
      <c r="H35" s="129">
        <v>2.2999999999999998</v>
      </c>
      <c r="I35" s="130">
        <v>3.1</v>
      </c>
      <c r="J35" s="130"/>
      <c r="K35" s="33">
        <f t="shared" si="9"/>
        <v>2.6</v>
      </c>
      <c r="L35" s="131">
        <v>6.1</v>
      </c>
      <c r="M35" s="132">
        <v>5.9</v>
      </c>
      <c r="N35" s="130">
        <v>5.9</v>
      </c>
      <c r="O35" s="130">
        <v>7.2</v>
      </c>
      <c r="P35" s="33">
        <f t="shared" si="10"/>
        <v>6</v>
      </c>
      <c r="Q35" s="133"/>
      <c r="R35" s="26">
        <f t="shared" si="11"/>
        <v>8.6</v>
      </c>
      <c r="S35" s="34">
        <f t="shared" si="12"/>
        <v>18.049999999999997</v>
      </c>
      <c r="T35" s="24">
        <f t="shared" si="13"/>
        <v>1</v>
      </c>
      <c r="U35" s="35">
        <f t="shared" si="14"/>
        <v>1</v>
      </c>
      <c r="W35" s="45" t="str">
        <f t="shared" si="15"/>
        <v xml:space="preserve"> </v>
      </c>
      <c r="X35" s="41">
        <f t="shared" si="16"/>
        <v>2.6</v>
      </c>
      <c r="Y35" s="41">
        <f t="shared" si="17"/>
        <v>6</v>
      </c>
      <c r="Z35" s="41">
        <f t="shared" si="17"/>
        <v>0</v>
      </c>
      <c r="AA35" s="41">
        <f t="shared" si="17"/>
        <v>8.6</v>
      </c>
      <c r="AB35" s="41">
        <f t="shared" si="17"/>
        <v>18.049999999999997</v>
      </c>
    </row>
    <row r="36" spans="1:28" ht="24.95" customHeight="1">
      <c r="A36" s="282">
        <f>Seznam!B24</f>
        <v>12</v>
      </c>
      <c r="B36" s="2" t="str">
        <f>Seznam!C24</f>
        <v>Karolína Koublová</v>
      </c>
      <c r="C36" s="285">
        <f>Seznam!D24</f>
        <v>2008</v>
      </c>
      <c r="D36" s="43" t="str">
        <f>Seznam!E24</f>
        <v>TJ Slavoj Plzeň</v>
      </c>
      <c r="E36" s="43"/>
      <c r="F36" s="135"/>
      <c r="G36" s="128">
        <v>0.5</v>
      </c>
      <c r="H36" s="129">
        <v>1.2</v>
      </c>
      <c r="I36" s="130">
        <v>0.7</v>
      </c>
      <c r="J36" s="130"/>
      <c r="K36" s="33">
        <f t="shared" si="9"/>
        <v>0.8</v>
      </c>
      <c r="L36" s="131">
        <v>5.3</v>
      </c>
      <c r="M36" s="132">
        <v>6.1</v>
      </c>
      <c r="N36" s="130">
        <v>5.6</v>
      </c>
      <c r="O36" s="130">
        <v>5.7</v>
      </c>
      <c r="P36" s="33">
        <f t="shared" si="10"/>
        <v>5.65</v>
      </c>
      <c r="Q36" s="133"/>
      <c r="R36" s="26">
        <f t="shared" si="11"/>
        <v>6.45</v>
      </c>
      <c r="S36" s="34">
        <f t="shared" si="12"/>
        <v>14</v>
      </c>
      <c r="T36" s="24">
        <f t="shared" si="13"/>
        <v>5</v>
      </c>
      <c r="U36" s="35">
        <f t="shared" si="14"/>
        <v>7</v>
      </c>
      <c r="W36" s="45"/>
      <c r="X36" s="41">
        <f t="shared" si="16"/>
        <v>0.8</v>
      </c>
      <c r="Y36" s="41">
        <f t="shared" si="17"/>
        <v>5.65</v>
      </c>
      <c r="Z36" s="41">
        <f t="shared" si="17"/>
        <v>0</v>
      </c>
      <c r="AA36" s="41">
        <f t="shared" si="17"/>
        <v>6.45</v>
      </c>
      <c r="AB36" s="41">
        <f t="shared" si="17"/>
        <v>14</v>
      </c>
    </row>
    <row r="37" spans="1:28" ht="24.95" customHeight="1">
      <c r="A37" s="282">
        <f>Seznam!B25</f>
        <v>14</v>
      </c>
      <c r="B37" s="2" t="str">
        <f>Seznam!C25</f>
        <v>Nikola Hudková</v>
      </c>
      <c r="C37" s="285">
        <f>Seznam!D25</f>
        <v>2008</v>
      </c>
      <c r="D37" s="43" t="str">
        <f>Seznam!E25</f>
        <v>TJ Slavoj Plzeň</v>
      </c>
      <c r="E37" s="43" t="e">
        <f>Seznam!#REF!</f>
        <v>#REF!</v>
      </c>
      <c r="F37" s="135" t="str">
        <f t="shared" si="8"/>
        <v xml:space="preserve"> </v>
      </c>
      <c r="G37" s="128">
        <v>0.4</v>
      </c>
      <c r="H37" s="129">
        <v>0.6</v>
      </c>
      <c r="I37" s="130">
        <v>0.1</v>
      </c>
      <c r="J37" s="130"/>
      <c r="K37" s="33">
        <f t="shared" si="9"/>
        <v>0.36599999999999999</v>
      </c>
      <c r="L37" s="131">
        <v>5.2</v>
      </c>
      <c r="M37" s="132">
        <v>4.5</v>
      </c>
      <c r="N37" s="130">
        <v>4.5</v>
      </c>
      <c r="O37" s="130">
        <v>5</v>
      </c>
      <c r="P37" s="33">
        <f t="shared" si="10"/>
        <v>4.75</v>
      </c>
      <c r="Q37" s="133"/>
      <c r="R37" s="26">
        <f t="shared" si="11"/>
        <v>5.1159999999999997</v>
      </c>
      <c r="S37" s="34">
        <f t="shared" si="12"/>
        <v>11.382</v>
      </c>
      <c r="T37" s="24">
        <f t="shared" si="13"/>
        <v>14</v>
      </c>
      <c r="U37" s="35">
        <f t="shared" si="14"/>
        <v>14</v>
      </c>
      <c r="W37" s="45" t="str">
        <f t="shared" si="15"/>
        <v xml:space="preserve"> </v>
      </c>
      <c r="X37" s="41">
        <f t="shared" si="16"/>
        <v>0.36599999999999999</v>
      </c>
      <c r="Y37" s="41">
        <f t="shared" si="17"/>
        <v>4.75</v>
      </c>
      <c r="Z37" s="41">
        <f t="shared" si="17"/>
        <v>0</v>
      </c>
      <c r="AA37" s="41">
        <f t="shared" si="17"/>
        <v>5.1159999999999997</v>
      </c>
      <c r="AB37" s="41">
        <f t="shared" si="17"/>
        <v>11.382</v>
      </c>
    </row>
    <row r="38" spans="1:28" ht="24.95" customHeight="1">
      <c r="A38" s="282">
        <f>Seznam!B26</f>
        <v>15</v>
      </c>
      <c r="B38" s="2" t="str">
        <f>Seznam!C26</f>
        <v>Adéla Chaloupková</v>
      </c>
      <c r="C38" s="285">
        <f>Seznam!D26</f>
        <v>2008</v>
      </c>
      <c r="D38" s="43" t="str">
        <f>Seznam!E26</f>
        <v>TJ Slavoj Plzeň</v>
      </c>
      <c r="E38" s="43">
        <f>Seznam!F10</f>
        <v>0</v>
      </c>
      <c r="F38" s="135"/>
      <c r="G38" s="128">
        <v>1.2</v>
      </c>
      <c r="H38" s="129">
        <v>0.9</v>
      </c>
      <c r="I38" s="130">
        <v>0.6</v>
      </c>
      <c r="J38" s="130"/>
      <c r="K38" s="33">
        <f t="shared" si="9"/>
        <v>0.9</v>
      </c>
      <c r="L38" s="131">
        <v>5.5</v>
      </c>
      <c r="M38" s="132">
        <v>5.6</v>
      </c>
      <c r="N38" s="130">
        <v>5.8</v>
      </c>
      <c r="O38" s="130">
        <v>5.4</v>
      </c>
      <c r="P38" s="33">
        <f t="shared" si="10"/>
        <v>5.55</v>
      </c>
      <c r="Q38" s="133"/>
      <c r="R38" s="26">
        <f t="shared" si="11"/>
        <v>6.45</v>
      </c>
      <c r="S38" s="34">
        <f t="shared" si="12"/>
        <v>14.45</v>
      </c>
      <c r="T38" s="24">
        <f t="shared" si="13"/>
        <v>5</v>
      </c>
      <c r="U38" s="35">
        <f t="shared" si="14"/>
        <v>5</v>
      </c>
      <c r="W38" s="45">
        <f>F38</f>
        <v>0</v>
      </c>
      <c r="X38" s="41">
        <f t="shared" si="16"/>
        <v>0.9</v>
      </c>
      <c r="Y38" s="41">
        <f t="shared" si="17"/>
        <v>5.55</v>
      </c>
      <c r="Z38" s="41">
        <f t="shared" si="17"/>
        <v>0</v>
      </c>
      <c r="AA38" s="41">
        <f t="shared" si="17"/>
        <v>6.45</v>
      </c>
      <c r="AB38" s="41">
        <f t="shared" si="17"/>
        <v>14.45</v>
      </c>
    </row>
    <row r="39" spans="1:28" ht="24.95" customHeight="1">
      <c r="A39" s="282">
        <f>Seznam!B27</f>
        <v>16</v>
      </c>
      <c r="B39" s="2" t="str">
        <f>Seznam!C27</f>
        <v>Julie Lukešová</v>
      </c>
      <c r="C39" s="285">
        <f>Seznam!D27</f>
        <v>2008</v>
      </c>
      <c r="D39" s="43" t="str">
        <f>Seznam!E27</f>
        <v>Středisko volného času Bruntál</v>
      </c>
      <c r="E39" s="43" t="e">
        <f>Seznam!#REF!</f>
        <v>#REF!</v>
      </c>
      <c r="F39" s="135"/>
      <c r="G39" s="128">
        <v>1.5</v>
      </c>
      <c r="H39" s="129">
        <v>1.3</v>
      </c>
      <c r="I39" s="130">
        <v>2.2000000000000002</v>
      </c>
      <c r="J39" s="130"/>
      <c r="K39" s="33">
        <f t="shared" si="9"/>
        <v>1.6659999999999999</v>
      </c>
      <c r="L39" s="131">
        <v>6.2</v>
      </c>
      <c r="M39" s="132">
        <v>5.9</v>
      </c>
      <c r="N39" s="130">
        <v>5.9</v>
      </c>
      <c r="O39" s="130">
        <v>6</v>
      </c>
      <c r="P39" s="33">
        <f t="shared" si="10"/>
        <v>5.95</v>
      </c>
      <c r="Q39" s="133"/>
      <c r="R39" s="26">
        <f t="shared" si="11"/>
        <v>7.6159999999999997</v>
      </c>
      <c r="S39" s="34">
        <f t="shared" si="12"/>
        <v>15.616</v>
      </c>
      <c r="T39" s="24">
        <f t="shared" si="13"/>
        <v>3</v>
      </c>
      <c r="U39" s="35">
        <f t="shared" si="14"/>
        <v>4</v>
      </c>
      <c r="W39" s="45">
        <f>F39</f>
        <v>0</v>
      </c>
      <c r="X39" s="41">
        <f t="shared" si="16"/>
        <v>1.6659999999999999</v>
      </c>
      <c r="Y39" s="41">
        <f t="shared" si="17"/>
        <v>5.95</v>
      </c>
      <c r="Z39" s="41">
        <f t="shared" si="17"/>
        <v>0</v>
      </c>
      <c r="AA39" s="41">
        <f t="shared" si="17"/>
        <v>7.6159999999999997</v>
      </c>
      <c r="AB39" s="41">
        <f t="shared" si="17"/>
        <v>15.616</v>
      </c>
    </row>
    <row r="40" spans="1:28" ht="24.75" customHeight="1"/>
    <row r="41" spans="1:28" ht="24.75" customHeight="1"/>
    <row r="42" spans="1:28" ht="24.75" customHeight="1"/>
    <row r="43" spans="1:28" ht="24.75" customHeight="1" thickBot="1">
      <c r="A43" s="1" t="s">
        <v>219</v>
      </c>
      <c r="B43" s="1"/>
    </row>
    <row r="44" spans="1:28" ht="15.75">
      <c r="A44" s="497" t="s">
        <v>209</v>
      </c>
      <c r="B44" s="499" t="s">
        <v>6</v>
      </c>
      <c r="C44" s="501" t="s">
        <v>3</v>
      </c>
      <c r="D44" s="499" t="s">
        <v>4</v>
      </c>
      <c r="E44" s="495" t="s">
        <v>5</v>
      </c>
      <c r="F44" s="495" t="s">
        <v>231</v>
      </c>
      <c r="G44" s="28" t="str">
        <f>Kat1S1</f>
        <v>sestava bez náčiní</v>
      </c>
      <c r="H44" s="27"/>
      <c r="I44" s="27"/>
      <c r="J44" s="27"/>
      <c r="K44" s="28"/>
      <c r="L44" s="29"/>
      <c r="M44" s="29"/>
      <c r="N44" s="29"/>
      <c r="O44" s="29"/>
      <c r="P44" s="29"/>
      <c r="Q44" s="19">
        <v>0</v>
      </c>
      <c r="R44" s="30">
        <v>0</v>
      </c>
      <c r="S44" s="31"/>
      <c r="T44" s="31"/>
      <c r="U44" s="493" t="s">
        <v>232</v>
      </c>
      <c r="V44" s="493" t="s">
        <v>233</v>
      </c>
    </row>
    <row r="45" spans="1:28" ht="16.5" thickBot="1">
      <c r="A45" s="498">
        <v>0</v>
      </c>
      <c r="B45" s="500">
        <v>0</v>
      </c>
      <c r="C45" s="502">
        <v>0</v>
      </c>
      <c r="D45" s="500">
        <v>0</v>
      </c>
      <c r="E45" s="496">
        <v>0</v>
      </c>
      <c r="F45" s="496">
        <v>0</v>
      </c>
      <c r="G45" s="17" t="s">
        <v>229</v>
      </c>
      <c r="H45" s="17" t="s">
        <v>229</v>
      </c>
      <c r="I45" s="17" t="s">
        <v>234</v>
      </c>
      <c r="J45" s="17" t="s">
        <v>235</v>
      </c>
      <c r="K45" s="18" t="s">
        <v>212</v>
      </c>
      <c r="L45" s="23" t="s">
        <v>236</v>
      </c>
      <c r="M45" s="304" t="s">
        <v>237</v>
      </c>
      <c r="N45" s="304" t="s">
        <v>238</v>
      </c>
      <c r="O45" s="304" t="s">
        <v>239</v>
      </c>
      <c r="P45" s="25" t="s">
        <v>213</v>
      </c>
      <c r="Q45" s="22" t="s">
        <v>214</v>
      </c>
      <c r="R45" s="21" t="s">
        <v>215</v>
      </c>
      <c r="S45" s="25" t="s">
        <v>210</v>
      </c>
      <c r="T45" s="25" t="s">
        <v>215</v>
      </c>
      <c r="U45" s="494"/>
      <c r="V45" s="494"/>
      <c r="X45" s="44" t="s">
        <v>240</v>
      </c>
      <c r="Y45" s="44" t="s">
        <v>212</v>
      </c>
      <c r="Z45" s="44" t="s">
        <v>213</v>
      </c>
      <c r="AA45" s="44" t="s">
        <v>241</v>
      </c>
      <c r="AB45" s="44" t="s">
        <v>210</v>
      </c>
    </row>
    <row r="46" spans="1:28" ht="24.75" customHeight="1">
      <c r="A46" s="282">
        <f>Seznam!B28</f>
        <v>1</v>
      </c>
      <c r="B46" s="2" t="str">
        <f>Seznam!C28</f>
        <v>Aneta Šimáková</v>
      </c>
      <c r="C46" s="285">
        <f>Seznam!D28</f>
        <v>2008</v>
      </c>
      <c r="D46" s="43" t="str">
        <f>Seznam!E28</f>
        <v>RG Proactive Milevsko</v>
      </c>
      <c r="E46" s="43"/>
      <c r="F46" s="285"/>
      <c r="G46" s="128">
        <v>1.4</v>
      </c>
      <c r="H46" s="129">
        <v>1.8</v>
      </c>
      <c r="I46" s="130">
        <v>1.7</v>
      </c>
      <c r="J46" s="130"/>
      <c r="K46" s="33">
        <f t="shared" ref="K46:K47" si="18">IF($L$2=2,TRUNC(SUM(G46:J46)/2*1000)/1000,IF($L$2=3,TRUNC(SUM(G46:J46)/3*1000)/1000,IF($L$2=4,TRUNC(MEDIAN(G46:J46)*1000)/1000,"???")))</f>
        <v>1.633</v>
      </c>
      <c r="L46" s="131">
        <v>5</v>
      </c>
      <c r="M46" s="132">
        <v>5</v>
      </c>
      <c r="N46" s="130">
        <v>5.5</v>
      </c>
      <c r="O46" s="130">
        <v>5.0999999999999996</v>
      </c>
      <c r="P46" s="33">
        <f t="shared" ref="P46:P47" si="19">IF($M$2=2,TRUNC(SUM(L46:M46)/2*1000)/1000,IF($M$2=3,TRUNC(SUM(L46:N46)/3*1000)/1000,IF($M$2=4,TRUNC(MEDIAN(L46:O46)*1000)/1000,"???")))</f>
        <v>5.05</v>
      </c>
      <c r="Q46" s="133"/>
      <c r="R46" s="26">
        <f t="shared" ref="R46:R47" si="20">K46+P46-Q46</f>
        <v>6.6829999999999998</v>
      </c>
      <c r="S46" s="34">
        <f t="shared" ref="S46:S47" si="21">R46</f>
        <v>6.6829999999999998</v>
      </c>
      <c r="T46" s="34"/>
      <c r="U46" s="24" t="e">
        <f>RANK(R46,$R$9:$R$11)</f>
        <v>#N/A</v>
      </c>
      <c r="V46" s="35" t="e">
        <f>RANK(S46,$S$9:$S$11)</f>
        <v>#N/A</v>
      </c>
      <c r="X46" s="45"/>
      <c r="Y46" s="41">
        <f>K46</f>
        <v>1.633</v>
      </c>
      <c r="Z46" s="41">
        <f>P46</f>
        <v>5.05</v>
      </c>
      <c r="AA46" s="41">
        <f>Q46</f>
        <v>0</v>
      </c>
      <c r="AB46" s="41">
        <f>S46</f>
        <v>6.6829999999999998</v>
      </c>
    </row>
    <row r="47" spans="1:28" ht="24.75" customHeight="1">
      <c r="A47" s="282">
        <f>Seznam!B29</f>
        <v>2</v>
      </c>
      <c r="B47" s="2" t="str">
        <f>Seznam!C29</f>
        <v>Kristýna Gutová</v>
      </c>
      <c r="C47" s="285">
        <f>Seznam!D29</f>
        <v>2008</v>
      </c>
      <c r="D47" s="43" t="str">
        <f>Seznam!E29</f>
        <v>TJ Bohemians Praha</v>
      </c>
      <c r="E47" s="43"/>
      <c r="F47" s="285"/>
      <c r="G47" s="128">
        <v>2.2999999999999998</v>
      </c>
      <c r="H47" s="129">
        <v>1.9</v>
      </c>
      <c r="I47" s="130">
        <v>2.5</v>
      </c>
      <c r="J47" s="130"/>
      <c r="K47" s="33">
        <f t="shared" si="18"/>
        <v>2.2330000000000001</v>
      </c>
      <c r="L47" s="131">
        <v>6.2</v>
      </c>
      <c r="M47" s="132">
        <v>6.8</v>
      </c>
      <c r="N47" s="130">
        <v>5.9</v>
      </c>
      <c r="O47" s="130">
        <v>5.9</v>
      </c>
      <c r="P47" s="33">
        <f t="shared" si="19"/>
        <v>6.05</v>
      </c>
      <c r="Q47" s="133"/>
      <c r="R47" s="26">
        <f t="shared" si="20"/>
        <v>8.2829999999999995</v>
      </c>
      <c r="S47" s="34">
        <f t="shared" si="21"/>
        <v>8.2829999999999995</v>
      </c>
      <c r="T47" s="34"/>
      <c r="U47" s="24" t="e">
        <f t="shared" ref="U47" si="22">RANK(R47,$R$9:$R$11)</f>
        <v>#N/A</v>
      </c>
      <c r="V47" s="35" t="e">
        <f t="shared" ref="V47" si="23">RANK(S47,$S$9:$S$11)</f>
        <v>#N/A</v>
      </c>
      <c r="X47" s="45"/>
      <c r="Y47" s="41">
        <f t="shared" ref="Y47" si="24">K47</f>
        <v>2.2330000000000001</v>
      </c>
      <c r="Z47" s="41">
        <f t="shared" ref="Z47" si="25">P47</f>
        <v>6.05</v>
      </c>
      <c r="AA47" s="41">
        <f t="shared" ref="AA47" si="26">Q47</f>
        <v>0</v>
      </c>
      <c r="AB47" s="41">
        <f t="shared" ref="AB47" si="27">S47</f>
        <v>8.2829999999999995</v>
      </c>
    </row>
  </sheetData>
  <mergeCells count="24">
    <mergeCell ref="F44:F45"/>
    <mergeCell ref="U44:U45"/>
    <mergeCell ref="V44:V45"/>
    <mergeCell ref="A44:A45"/>
    <mergeCell ref="B44:B45"/>
    <mergeCell ref="C44:C45"/>
    <mergeCell ref="D44:D45"/>
    <mergeCell ref="E44:E45"/>
    <mergeCell ref="T24:T25"/>
    <mergeCell ref="U24:U25"/>
    <mergeCell ref="A24:A25"/>
    <mergeCell ref="B24:B25"/>
    <mergeCell ref="C24:C25"/>
    <mergeCell ref="D24:D25"/>
    <mergeCell ref="E24:E25"/>
    <mergeCell ref="F24:F2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65</vt:i4>
      </vt:variant>
    </vt:vector>
  </HeadingPairs>
  <TitlesOfParts>
    <vt:vector size="82" baseType="lpstr">
      <vt:lpstr>Seznam</vt:lpstr>
      <vt:lpstr>Popis</vt:lpstr>
      <vt:lpstr>S1+S2+S3+S4</vt:lpstr>
      <vt:lpstr>S5a+S5b</vt:lpstr>
      <vt:lpstr>S6a+S6b</vt:lpstr>
      <vt:lpstr>S7a+S7b</vt:lpstr>
      <vt:lpstr>Z1+Z2+Z3</vt:lpstr>
      <vt:lpstr>Z4</vt:lpstr>
      <vt:lpstr>Z5a+Z5b</vt:lpstr>
      <vt:lpstr>Z6a+Z6b</vt:lpstr>
      <vt:lpstr>Z7a+Z7b</vt:lpstr>
      <vt:lpstr>V1+V2+V</vt:lpstr>
      <vt:lpstr>V4+5a</vt:lpstr>
      <vt:lpstr>V5b+V6a+V6b</vt:lpstr>
      <vt:lpstr>V7a+V7b</vt:lpstr>
      <vt:lpstr>Jména</vt:lpstr>
      <vt:lpstr>Příjmení</vt:lpstr>
      <vt:lpstr>__kat1</vt:lpstr>
      <vt:lpstr>__kat2</vt:lpstr>
      <vt:lpstr>__kat3</vt:lpstr>
      <vt:lpstr>__kat4</vt:lpstr>
      <vt:lpstr>__kat5</vt:lpstr>
      <vt:lpstr>__kat6</vt:lpstr>
      <vt:lpstr>__kat7</vt:lpstr>
      <vt:lpstr>__kat8</vt:lpstr>
      <vt:lpstr>_kat1</vt:lpstr>
      <vt:lpstr>_kat2</vt:lpstr>
      <vt:lpstr>_kat3</vt:lpstr>
      <vt:lpstr>_kat4</vt:lpstr>
      <vt:lpstr>_kat5</vt:lpstr>
      <vt:lpstr>_kat6</vt:lpstr>
      <vt:lpstr>_kat7</vt:lpstr>
      <vt:lpstr>_kat8</vt:lpstr>
      <vt:lpstr>Datum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KatS1</vt:lpstr>
      <vt:lpstr>Místo</vt:lpstr>
      <vt:lpstr>Název</vt:lpstr>
      <vt:lpstr>'V1+V2+V'!Oblast_tisku</vt:lpstr>
      <vt:lpstr>'V4+5a'!Oblast_tisku</vt:lpstr>
      <vt:lpstr>'V5b+V6a+V6b'!Oblast_tisku</vt:lpstr>
      <vt:lpstr>'V7a+V7b'!Oblast_tisku</vt:lpstr>
      <vt:lpstr>PocetKat1</vt:lpstr>
      <vt:lpstr>PocetKat2</vt:lpstr>
      <vt:lpstr>PocetKat3</vt:lpstr>
      <vt:lpstr>PocetKat4</vt:lpstr>
      <vt:lpstr>PocetKat5</vt:lpstr>
      <vt:lpstr>PocetKat6</vt:lpstr>
      <vt:lpstr>PocetKat7</vt:lpstr>
      <vt:lpstr>PocetKat8</vt:lpstr>
    </vt:vector>
  </TitlesOfParts>
  <Company>ZVVZ a.s.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Uzivatel</cp:lastModifiedBy>
  <cp:revision/>
  <dcterms:created xsi:type="dcterms:W3CDTF">2001-03-21T14:10:12Z</dcterms:created>
  <dcterms:modified xsi:type="dcterms:W3CDTF">2016-06-04T13:29:27Z</dcterms:modified>
</cp:coreProperties>
</file>